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4 - Table 1 - T" sheetId="1" r:id="rId1"/>
  </sheets>
  <definedNames/>
  <calcPr fullCalcOnLoad="1"/>
</workbook>
</file>

<file path=xl/sharedStrings.xml><?xml version="1.0" encoding="utf-8"?>
<sst xmlns="http://schemas.openxmlformats.org/spreadsheetml/2006/main" count="152" uniqueCount="87">
  <si>
    <t>Projected Receivables for 2013</t>
  </si>
  <si>
    <t>Unit</t>
  </si>
  <si>
    <t xml:space="preserve">Qty </t>
  </si>
  <si>
    <t xml:space="preserve">Total </t>
  </si>
  <si>
    <t>Notes</t>
  </si>
  <si>
    <t>Registration</t>
  </si>
  <si>
    <t>Early</t>
  </si>
  <si>
    <t>Regular</t>
  </si>
  <si>
    <t>Sub Total</t>
  </si>
  <si>
    <t>194 is the max capacity of the AP Hall, therefore we'll stream to the Concourse Level</t>
  </si>
  <si>
    <t>Exhibitors</t>
  </si>
  <si>
    <t>Note: exhibit space is included in several Sponsorship opportunities</t>
  </si>
  <si>
    <t>Sponsorships*</t>
  </si>
  <si>
    <t>Platinum</t>
  </si>
  <si>
    <t xml:space="preserve">1 exhibit space, 1/4 page advertisement in program, one whole breakfast </t>
  </si>
  <si>
    <t>Gold</t>
  </si>
  <si>
    <t>1 exhibit space, 1/4 page advertisement in program, one whole afternoon break</t>
  </si>
  <si>
    <t>Silver</t>
  </si>
  <si>
    <t>1 exhibit space and 1/4 page advertisement in program</t>
  </si>
  <si>
    <t>Reception</t>
  </si>
  <si>
    <t>1/2 page advertisement in program</t>
  </si>
  <si>
    <t>Lunch</t>
  </si>
  <si>
    <t>Hackfest</t>
  </si>
  <si>
    <t>Programs</t>
  </si>
  <si>
    <t>Full page advertisement in program.</t>
  </si>
  <si>
    <t>Speaker</t>
  </si>
  <si>
    <t>1/4 page advertisement in program</t>
  </si>
  <si>
    <t>*All sponsorships feature logo placement on signage at sponsored events</t>
  </si>
  <si>
    <t>TOTAL Projected Receivables</t>
  </si>
  <si>
    <t>Projected Payables for 2013</t>
  </si>
  <si>
    <t>Conference Space</t>
  </si>
  <si>
    <t>April 10, 2013 (Wed)</t>
  </si>
  <si>
    <t>Strategy Room 320</t>
  </si>
  <si>
    <t>Strategy Room 380</t>
  </si>
  <si>
    <t>Committee meetings up to 18 people</t>
  </si>
  <si>
    <t>April 11, 2013 (Thurs)</t>
  </si>
  <si>
    <t>Belzberg Atrium</t>
  </si>
  <si>
    <t>Complementary, with AP Hall rental</t>
  </si>
  <si>
    <t>AP Hall</t>
  </si>
  <si>
    <t>Keynote, closing keynote &amp; rotating streams; 194 total maximum capacity</t>
  </si>
  <si>
    <t>Concurrent stream</t>
  </si>
  <si>
    <t>Strategy Room 420</t>
  </si>
  <si>
    <t>ICBC Concourse Level</t>
  </si>
  <si>
    <t>Discounted rate re: AP Hall rental; lunch/break location</t>
  </si>
  <si>
    <t>April 12, 2013 (Fri)</t>
  </si>
  <si>
    <t>Can use AP hall wings for grub, along w/ belzberg atrium</t>
  </si>
  <si>
    <t>20 exhibitors ok on concourse if all catering standup</t>
  </si>
  <si>
    <t>April 13, 2013 (Sat)</t>
  </si>
  <si>
    <t>Tax</t>
  </si>
  <si>
    <t>N/A</t>
  </si>
  <si>
    <t>Food &amp; Beverage</t>
  </si>
  <si>
    <t>Breakfast; “Continental”</t>
  </si>
  <si>
    <t>Lunch; Hot Buffet “West”</t>
  </si>
  <si>
    <t>Coffee/Tea/Water/Soft Drinks; afternoon</t>
  </si>
  <si>
    <t>Break Goodies</t>
  </si>
  <si>
    <t>Breakfast; “Toast &amp; Cereal”</t>
  </si>
  <si>
    <t>Lunch dine arounds</t>
  </si>
  <si>
    <t>“Designer Reception” or possibly offsite (Rogue?)</t>
  </si>
  <si>
    <t>2 drink tickets per person</t>
  </si>
  <si>
    <t>2 cash bars, with gratuity</t>
  </si>
  <si>
    <t>Promotional</t>
  </si>
  <si>
    <t>Signs</t>
  </si>
  <si>
    <t>Postcards</t>
  </si>
  <si>
    <t>Badges/Holders</t>
  </si>
  <si>
    <t>T-shirts</t>
  </si>
  <si>
    <t>Included in projection</t>
  </si>
  <si>
    <t>Travel</t>
  </si>
  <si>
    <t>Meals &amp; Incidentals</t>
  </si>
  <si>
    <t>Honorarium</t>
  </si>
  <si>
    <t>Hotel</t>
  </si>
  <si>
    <t>A/V</t>
  </si>
  <si>
    <t>Power bars</t>
  </si>
  <si>
    <t>Extension cords</t>
  </si>
  <si>
    <t>Strategy Room Rear Projection Package</t>
  </si>
  <si>
    <t>Group Wireless</t>
  </si>
  <si>
    <t>Wired Connection</t>
  </si>
  <si>
    <t>AP Hall dual projection</t>
  </si>
  <si>
    <t>This includes dual projection so that all participants have a clear view of one of the two large screens as well as microphones at every seat and a dedicated technician.</t>
  </si>
  <si>
    <t>Wired Internet Connection</t>
  </si>
  <si>
    <t>Wired Mic</t>
  </si>
  <si>
    <t>Line Feed for audio</t>
  </si>
  <si>
    <t>Complete videoconferencing pkg</t>
  </si>
  <si>
    <t>Credit Card Fees</t>
  </si>
  <si>
    <t>Software Conservancy</t>
  </si>
  <si>
    <t>Tax SubTotal</t>
  </si>
  <si>
    <t>TOTAL Projected Payables</t>
  </si>
  <si>
    <t>Projected Gain / (Loss)</t>
  </si>
</sst>
</file>

<file path=xl/styles.xml><?xml version="1.0" encoding="utf-8"?>
<styleSheet xmlns="http://schemas.openxmlformats.org/spreadsheetml/2006/main">
  <numFmts count="4">
    <numFmt numFmtId="59" formatCode="$#,##0"/>
    <numFmt numFmtId="60" formatCode="$#,##0.00"/>
    <numFmt numFmtId="61" formatCode="#,##0%"/>
    <numFmt numFmtId="62" formatCode="_-$* #,##0_-;\-$* #,##0_-;_-$* &quot;-&quot;??;_-@_-"/>
  </numFmts>
  <fonts count="10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"/>
      <family val="0"/>
    </font>
    <font>
      <b/>
      <sz val="11"/>
      <color indexed="9"/>
      <name val="Helvetica Neue"/>
      <family val="0"/>
    </font>
    <font>
      <sz val="11"/>
      <color indexed="9"/>
      <name val="Helvetica"/>
      <family val="0"/>
    </font>
    <font>
      <sz val="11"/>
      <color indexed="9"/>
      <name val="Verdana Bold"/>
      <family val="0"/>
    </font>
    <font>
      <i/>
      <sz val="11"/>
      <color indexed="9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sz val="11"/>
      <color indexed="16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1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>
        <color indexed="13"/>
      </right>
      <top>
        <color indexed="12"/>
      </top>
      <bottom>
        <color indexed="12"/>
      </bottom>
    </border>
    <border>
      <left style="thin">
        <color indexed="13"/>
      </left>
      <right style="thin">
        <color indexed="13"/>
      </right>
      <top>
        <color indexed="12"/>
      </top>
      <bottom>
        <color indexed="1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12"/>
      </left>
      <right style="thin">
        <color indexed="13"/>
      </right>
      <top>
        <color indexed="12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12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12"/>
      </bottom>
    </border>
    <border>
      <left>
        <color indexed="12"/>
      </left>
      <right style="thin">
        <color indexed="13"/>
      </right>
      <top style="thin">
        <color indexed="13"/>
      </top>
      <bottom>
        <color indexed="12"/>
      </bottom>
    </border>
    <border>
      <left>
        <color indexed="12"/>
      </left>
      <right style="thin">
        <color indexed="11"/>
      </right>
      <top>
        <color indexed="12"/>
      </top>
      <bottom>
        <color indexed="12"/>
      </bottom>
    </border>
    <border>
      <left style="thin">
        <color indexed="11"/>
      </left>
      <right>
        <color indexed="12"/>
      </right>
      <top>
        <color indexed="12"/>
      </top>
      <bottom style="thin">
        <color indexed="11"/>
      </bottom>
    </border>
    <border>
      <left>
        <color indexed="12"/>
      </left>
      <right style="thin">
        <color indexed="13"/>
      </right>
      <top>
        <color indexed="12"/>
      </top>
      <bottom style="thin">
        <color indexed="11"/>
      </bottom>
    </border>
    <border>
      <left style="thin">
        <color indexed="13"/>
      </left>
      <right style="thin">
        <color indexed="13"/>
      </right>
      <top>
        <color indexed="12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59" fontId="2" fillId="2" borderId="2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/>
    </xf>
    <xf numFmtId="0" fontId="2" fillId="3" borderId="4" xfId="0" applyNumberFormat="1" applyFont="1" applyFill="1" applyBorder="1" applyAlignment="1">
      <alignment horizontal="left" vertical="top" wrapText="1"/>
    </xf>
    <xf numFmtId="0" fontId="1" fillId="3" borderId="5" xfId="0" applyNumberFormat="1" applyFont="1" applyFill="1" applyBorder="1" applyAlignment="1">
      <alignment vertical="top"/>
    </xf>
    <xf numFmtId="59" fontId="1" fillId="3" borderId="6" xfId="0" applyNumberFormat="1" applyFont="1" applyFill="1" applyBorder="1" applyAlignment="1">
      <alignment vertical="top"/>
    </xf>
    <xf numFmtId="0" fontId="1" fillId="3" borderId="6" xfId="0" applyNumberFormat="1" applyFont="1" applyFill="1" applyBorder="1" applyAlignment="1">
      <alignment vertical="top"/>
    </xf>
    <xf numFmtId="0" fontId="1" fillId="4" borderId="0" xfId="0" applyNumberFormat="1" applyFont="1" applyFill="1" applyBorder="1" applyAlignment="1">
      <alignment vertical="top"/>
    </xf>
    <xf numFmtId="0" fontId="1" fillId="4" borderId="7" xfId="0" applyNumberFormat="1" applyFont="1" applyFill="1" applyBorder="1" applyAlignment="1">
      <alignment vertical="top"/>
    </xf>
    <xf numFmtId="0" fontId="4" fillId="3" borderId="4" xfId="0" applyNumberFormat="1" applyFont="1" applyFill="1" applyBorder="1" applyAlignment="1">
      <alignment horizontal="left" vertical="top" wrapText="1"/>
    </xf>
    <xf numFmtId="60" fontId="4" fillId="3" borderId="0" xfId="0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left" vertical="top" wrapText="1"/>
    </xf>
    <xf numFmtId="59" fontId="4" fillId="3" borderId="0" xfId="0" applyNumberFormat="1" applyFont="1" applyFill="1" applyBorder="1" applyAlignment="1">
      <alignment horizontal="left" vertical="top" wrapText="1"/>
    </xf>
    <xf numFmtId="0" fontId="1" fillId="4" borderId="3" xfId="0" applyNumberFormat="1" applyFont="1" applyFill="1" applyBorder="1" applyAlignment="1">
      <alignment vertical="top"/>
    </xf>
    <xf numFmtId="0" fontId="1" fillId="3" borderId="3" xfId="0" applyNumberFormat="1" applyFont="1" applyFill="1" applyBorder="1" applyAlignment="1">
      <alignment vertical="top"/>
    </xf>
    <xf numFmtId="0" fontId="4" fillId="3" borderId="4" xfId="0" applyNumberFormat="1" applyFont="1" applyFill="1" applyBorder="1" applyAlignment="1">
      <alignment horizontal="right" vertical="top" wrapText="1"/>
    </xf>
    <xf numFmtId="0" fontId="2" fillId="3" borderId="0" xfId="0" applyNumberFormat="1" applyFont="1" applyFill="1" applyBorder="1" applyAlignment="1">
      <alignment horizontal="left" vertical="top" wrapText="1"/>
    </xf>
    <xf numFmtId="3" fontId="1" fillId="3" borderId="8" xfId="0" applyNumberFormat="1" applyFont="1" applyFill="1" applyBorder="1" applyAlignment="1">
      <alignment horizontal="left" vertical="top"/>
    </xf>
    <xf numFmtId="59" fontId="1" fillId="3" borderId="9" xfId="0" applyNumberFormat="1" applyFont="1" applyFill="1" applyBorder="1" applyAlignment="1">
      <alignment horizontal="left" vertical="top"/>
    </xf>
    <xf numFmtId="0" fontId="1" fillId="3" borderId="7" xfId="0" applyNumberFormat="1" applyFont="1" applyFill="1" applyBorder="1" applyAlignment="1">
      <alignment vertical="top" wrapText="1"/>
    </xf>
    <xf numFmtId="3" fontId="1" fillId="3" borderId="10" xfId="0" applyNumberFormat="1" applyFont="1" applyFill="1" applyBorder="1" applyAlignment="1">
      <alignment vertical="top"/>
    </xf>
    <xf numFmtId="0" fontId="1" fillId="3" borderId="10" xfId="0" applyNumberFormat="1" applyFont="1" applyFill="1" applyBorder="1" applyAlignment="1">
      <alignment vertical="top"/>
    </xf>
    <xf numFmtId="0" fontId="1" fillId="3" borderId="7" xfId="0" applyNumberFormat="1" applyFont="1" applyFill="1" applyBorder="1" applyAlignment="1">
      <alignment vertical="top"/>
    </xf>
    <xf numFmtId="0" fontId="1" fillId="3" borderId="3" xfId="0" applyNumberFormat="1" applyFont="1" applyFill="1" applyBorder="1" applyAlignment="1">
      <alignment vertical="top" wrapText="1"/>
    </xf>
    <xf numFmtId="60" fontId="4" fillId="3" borderId="5" xfId="0" applyNumberFormat="1" applyFont="1" applyFill="1" applyBorder="1" applyAlignment="1">
      <alignment horizontal="left" vertical="top" wrapText="1"/>
    </xf>
    <xf numFmtId="3" fontId="4" fillId="3" borderId="6" xfId="0" applyNumberFormat="1" applyFont="1" applyFill="1" applyBorder="1" applyAlignment="1">
      <alignment horizontal="left" vertical="top" wrapText="1"/>
    </xf>
    <xf numFmtId="59" fontId="4" fillId="3" borderId="6" xfId="0" applyNumberFormat="1" applyFont="1" applyFill="1" applyBorder="1" applyAlignment="1">
      <alignment horizontal="left" vertical="top" wrapText="1"/>
    </xf>
    <xf numFmtId="0" fontId="1" fillId="3" borderId="8" xfId="0" applyNumberFormat="1" applyFont="1" applyFill="1" applyBorder="1" applyAlignment="1">
      <alignment vertical="top"/>
    </xf>
    <xf numFmtId="3" fontId="1" fillId="3" borderId="9" xfId="0" applyNumberFormat="1" applyFont="1" applyFill="1" applyBorder="1" applyAlignment="1">
      <alignment vertical="top"/>
    </xf>
    <xf numFmtId="0" fontId="1" fillId="3" borderId="11" xfId="0" applyNumberFormat="1" applyFont="1" applyFill="1" applyBorder="1" applyAlignment="1">
      <alignment vertical="top"/>
    </xf>
    <xf numFmtId="0" fontId="4" fillId="3" borderId="12" xfId="0" applyNumberFormat="1" applyFont="1" applyFill="1" applyBorder="1" applyAlignment="1">
      <alignment horizontal="left" vertical="top" wrapText="1"/>
    </xf>
    <xf numFmtId="59" fontId="1" fillId="3" borderId="9" xfId="0" applyNumberFormat="1" applyFont="1" applyFill="1" applyBorder="1" applyAlignment="1">
      <alignment vertical="top"/>
    </xf>
    <xf numFmtId="0" fontId="1" fillId="3" borderId="9" xfId="0" applyNumberFormat="1" applyFont="1" applyFill="1" applyBorder="1" applyAlignment="1">
      <alignment vertical="top"/>
    </xf>
    <xf numFmtId="0" fontId="2" fillId="4" borderId="4" xfId="0" applyNumberFormat="1" applyFont="1" applyFill="1" applyBorder="1" applyAlignment="1">
      <alignment horizontal="left" vertical="top"/>
    </xf>
    <xf numFmtId="0" fontId="2" fillId="4" borderId="0" xfId="0" applyNumberFormat="1" applyFont="1" applyFill="1" applyBorder="1" applyAlignment="1">
      <alignment horizontal="left" vertical="top" wrapText="1"/>
    </xf>
    <xf numFmtId="59" fontId="1" fillId="4" borderId="3" xfId="0" applyNumberFormat="1" applyFont="1" applyFill="1" applyBorder="1" applyAlignment="1">
      <alignment vertical="top"/>
    </xf>
    <xf numFmtId="59" fontId="3" fillId="4" borderId="7" xfId="0" applyNumberFormat="1" applyFont="1" applyFill="1" applyBorder="1" applyAlignment="1">
      <alignment horizontal="left" vertical="top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59" fontId="1" fillId="2" borderId="11" xfId="0" applyNumberFormat="1" applyFont="1" applyFill="1" applyBorder="1" applyAlignment="1">
      <alignment vertical="top"/>
    </xf>
    <xf numFmtId="59" fontId="3" fillId="2" borderId="10" xfId="0" applyNumberFormat="1" applyFont="1" applyFill="1" applyBorder="1" applyAlignment="1">
      <alignment horizontal="left" vertical="top"/>
    </xf>
    <xf numFmtId="0" fontId="1" fillId="2" borderId="7" xfId="0" applyNumberFormat="1" applyFont="1" applyFill="1" applyBorder="1" applyAlignment="1">
      <alignment vertical="top"/>
    </xf>
    <xf numFmtId="0" fontId="5" fillId="3" borderId="4" xfId="0" applyNumberFormat="1" applyFont="1" applyFill="1" applyBorder="1" applyAlignment="1">
      <alignment horizontal="left" vertical="top" wrapText="1"/>
    </xf>
    <xf numFmtId="0" fontId="5" fillId="3" borderId="0" xfId="0" applyNumberFormat="1" applyFont="1" applyFill="1" applyBorder="1" applyAlignment="1">
      <alignment horizontal="left" vertical="top" wrapText="1"/>
    </xf>
    <xf numFmtId="59" fontId="5" fillId="3" borderId="0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left" wrapText="1"/>
    </xf>
    <xf numFmtId="59" fontId="2" fillId="2" borderId="0" xfId="0" applyNumberFormat="1" applyFont="1" applyFill="1" applyBorder="1" applyAlignment="1">
      <alignment horizontal="left"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6" fillId="4" borderId="3" xfId="0" applyNumberFormat="1" applyFont="1" applyFill="1" applyBorder="1" applyAlignment="1">
      <alignment vertical="top"/>
    </xf>
    <xf numFmtId="0" fontId="2" fillId="3" borderId="4" xfId="0" applyNumberFormat="1" applyFont="1" applyFill="1" applyBorder="1" applyAlignment="1">
      <alignment horizontal="right" vertical="top" wrapText="1"/>
    </xf>
    <xf numFmtId="0" fontId="3" fillId="3" borderId="5" xfId="0" applyNumberFormat="1" applyFont="1" applyFill="1" applyBorder="1" applyAlignment="1">
      <alignment vertical="top"/>
    </xf>
    <xf numFmtId="59" fontId="3" fillId="3" borderId="6" xfId="0" applyNumberFormat="1" applyFont="1" applyFill="1" applyBorder="1" applyAlignment="1">
      <alignment horizontal="left" vertical="top"/>
    </xf>
    <xf numFmtId="0" fontId="3" fillId="3" borderId="7" xfId="0" applyNumberFormat="1" applyFont="1" applyFill="1" applyBorder="1" applyAlignment="1">
      <alignment vertical="top"/>
    </xf>
    <xf numFmtId="0" fontId="7" fillId="3" borderId="4" xfId="0" applyNumberFormat="1" applyFont="1" applyFill="1" applyBorder="1" applyAlignment="1">
      <alignment horizontal="right" vertical="top"/>
    </xf>
    <xf numFmtId="59" fontId="1" fillId="3" borderId="6" xfId="0" applyNumberFormat="1" applyFont="1" applyFill="1" applyBorder="1" applyAlignment="1">
      <alignment horizontal="left" vertical="top"/>
    </xf>
    <xf numFmtId="0" fontId="1" fillId="3" borderId="6" xfId="0" applyNumberFormat="1" applyFont="1" applyFill="1" applyBorder="1" applyAlignment="1">
      <alignment horizontal="left" vertical="top"/>
    </xf>
    <xf numFmtId="0" fontId="7" fillId="3" borderId="5" xfId="0" applyNumberFormat="1" applyFont="1" applyFill="1" applyBorder="1" applyAlignment="1">
      <alignment vertical="top"/>
    </xf>
    <xf numFmtId="0" fontId="7" fillId="3" borderId="6" xfId="0" applyNumberFormat="1" applyFont="1" applyFill="1" applyBorder="1" applyAlignment="1">
      <alignment vertical="top"/>
    </xf>
    <xf numFmtId="0" fontId="4" fillId="3" borderId="6" xfId="0" applyNumberFormat="1" applyFont="1" applyFill="1" applyBorder="1" applyAlignment="1">
      <alignment horizontal="left" vertical="top" wrapText="1"/>
    </xf>
    <xf numFmtId="59" fontId="4" fillId="3" borderId="5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61" fontId="1" fillId="3" borderId="7" xfId="0" applyNumberFormat="1" applyFont="1" applyFill="1" applyBorder="1" applyAlignment="1">
      <alignment horizontal="left" vertical="top"/>
    </xf>
    <xf numFmtId="0" fontId="8" fillId="3" borderId="6" xfId="0" applyNumberFormat="1" applyFont="1" applyFill="1" applyBorder="1" applyAlignment="1">
      <alignment vertical="top"/>
    </xf>
    <xf numFmtId="3" fontId="1" fillId="3" borderId="6" xfId="0" applyNumberFormat="1" applyFont="1" applyFill="1" applyBorder="1" applyAlignment="1">
      <alignment horizontal="left" vertical="top"/>
    </xf>
    <xf numFmtId="0" fontId="1" fillId="3" borderId="5" xfId="0" applyNumberFormat="1" applyFont="1" applyFill="1" applyBorder="1" applyAlignment="1">
      <alignment vertical="top" wrapText="1"/>
    </xf>
    <xf numFmtId="0" fontId="9" fillId="3" borderId="7" xfId="0" applyNumberFormat="1" applyFont="1" applyFill="1" applyBorder="1" applyAlignment="1">
      <alignment horizontal="left" vertical="top" wrapText="1"/>
    </xf>
    <xf numFmtId="0" fontId="1" fillId="3" borderId="4" xfId="0" applyNumberFormat="1" applyFont="1" applyFill="1" applyBorder="1" applyAlignment="1">
      <alignment vertical="top"/>
    </xf>
    <xf numFmtId="61" fontId="1" fillId="3" borderId="6" xfId="0" applyNumberFormat="1" applyFont="1" applyFill="1" applyBorder="1" applyAlignment="1">
      <alignment horizontal="left" vertical="top"/>
    </xf>
    <xf numFmtId="0" fontId="2" fillId="2" borderId="5" xfId="0" applyNumberFormat="1" applyFont="1" applyFill="1" applyBorder="1" applyAlignment="1">
      <alignment horizontal="left" vertical="top" wrapText="1"/>
    </xf>
    <xf numFmtId="59" fontId="1" fillId="2" borderId="6" xfId="0" applyNumberFormat="1" applyFont="1" applyFill="1" applyBorder="1" applyAlignment="1">
      <alignment horizontal="left" vertical="top"/>
    </xf>
    <xf numFmtId="59" fontId="3" fillId="2" borderId="6" xfId="0" applyNumberFormat="1" applyFont="1" applyFill="1" applyBorder="1" applyAlignment="1">
      <alignment horizontal="left" vertical="top"/>
    </xf>
    <xf numFmtId="0" fontId="5" fillId="3" borderId="13" xfId="0" applyNumberFormat="1" applyFont="1" applyFill="1" applyBorder="1" applyAlignment="1">
      <alignment horizontal="left" vertical="top" wrapText="1"/>
    </xf>
    <xf numFmtId="0" fontId="1" fillId="3" borderId="14" xfId="0" applyNumberFormat="1" applyFont="1" applyFill="1" applyBorder="1" applyAlignment="1">
      <alignment vertical="top"/>
    </xf>
    <xf numFmtId="59" fontId="1" fillId="3" borderId="15" xfId="0" applyNumberFormat="1" applyFont="1" applyFill="1" applyBorder="1" applyAlignment="1">
      <alignment vertical="top"/>
    </xf>
    <xf numFmtId="62" fontId="3" fillId="3" borderId="15" xfId="0" applyNumberFormat="1" applyFont="1" applyFill="1" applyBorder="1" applyAlignment="1">
      <alignment horizontal="left" vertical="top"/>
    </xf>
    <xf numFmtId="0" fontId="3" fillId="2" borderId="7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B3B3B3"/>
      <rgbColor rgb="00C0C0C0"/>
      <rgbColor rgb="00C0C0C0"/>
      <rgbColor rgb="00CDCDCD"/>
      <rgbColor rgb="00FFFFFF"/>
      <rgbColor rgb="00FFFFFF"/>
      <rgbColor rgb="001D3A6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6.3984375" style="1" customWidth="1"/>
    <col min="2" max="2" width="19" style="1" customWidth="1"/>
    <col min="3" max="3" width="6.8984375" style="1" customWidth="1"/>
    <col min="4" max="4" width="11.3984375" style="1" customWidth="1"/>
    <col min="5" max="5" width="42.3984375" style="1" customWidth="1"/>
    <col min="6" max="256" width="10.296875" style="1" customWidth="1"/>
  </cols>
  <sheetData>
    <row r="1" spans="1:5" ht="18" customHeight="1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</row>
    <row r="2" spans="1:5" ht="18" customHeight="1">
      <c r="A2" s="6" t="s">
        <v>5</v>
      </c>
      <c r="B2" s="7"/>
      <c r="C2" s="8"/>
      <c r="D2" s="9"/>
      <c r="E2" s="11"/>
    </row>
    <row r="3" spans="1:5" ht="18" customHeight="1">
      <c r="A3" s="12" t="s">
        <v>6</v>
      </c>
      <c r="B3" s="13">
        <v>150</v>
      </c>
      <c r="C3" s="14">
        <v>140</v>
      </c>
      <c r="D3" s="15">
        <f>B3*C3</f>
        <v>21000</v>
      </c>
      <c r="E3" s="16"/>
    </row>
    <row r="4" spans="1:5" ht="18" customHeight="1">
      <c r="A4" s="12" t="s">
        <v>7</v>
      </c>
      <c r="B4" s="13">
        <v>175</v>
      </c>
      <c r="C4" s="14">
        <v>90</v>
      </c>
      <c r="D4" s="15">
        <f>B4*C4</f>
        <v>15750</v>
      </c>
      <c r="E4" s="17"/>
    </row>
    <row r="5" spans="1:5" ht="24.75">
      <c r="A5" s="18" t="s">
        <v>8</v>
      </c>
      <c r="B5" s="19"/>
      <c r="C5" s="20">
        <f>SUM(C3:C4)</f>
        <v>230</v>
      </c>
      <c r="D5" s="21">
        <f>SUM(D3,D4)</f>
        <v>36750</v>
      </c>
      <c r="E5" s="22" t="s">
        <v>9</v>
      </c>
    </row>
    <row r="6" spans="1:5" ht="18" customHeight="1">
      <c r="A6" s="6" t="s">
        <v>10</v>
      </c>
      <c r="B6" s="7"/>
      <c r="C6" s="23"/>
      <c r="D6" s="24"/>
      <c r="E6" s="25"/>
    </row>
    <row r="7" spans="1:5" ht="24.75">
      <c r="A7" s="12" t="s">
        <v>6</v>
      </c>
      <c r="B7" s="13">
        <v>750</v>
      </c>
      <c r="C7" s="14">
        <v>8</v>
      </c>
      <c r="D7" s="15">
        <f>B7*C7</f>
        <v>6000</v>
      </c>
      <c r="E7" s="26" t="s">
        <v>11</v>
      </c>
    </row>
    <row r="8" spans="1:5" ht="18" customHeight="1">
      <c r="A8" s="12" t="s">
        <v>7</v>
      </c>
      <c r="B8" s="27">
        <v>800</v>
      </c>
      <c r="C8" s="28">
        <v>0</v>
      </c>
      <c r="D8" s="29">
        <f>B8*C8</f>
        <v>0</v>
      </c>
      <c r="E8" s="25"/>
    </row>
    <row r="9" spans="1:5" ht="18" customHeight="1">
      <c r="A9" s="18" t="s">
        <v>8</v>
      </c>
      <c r="B9" s="30"/>
      <c r="C9" s="31"/>
      <c r="D9" s="21">
        <f>SUM(D6,D7,D8)</f>
        <v>6000</v>
      </c>
      <c r="E9" s="25"/>
    </row>
    <row r="10" spans="1:5" ht="18" customHeight="1">
      <c r="A10" s="6" t="s">
        <v>12</v>
      </c>
      <c r="B10" s="32"/>
      <c r="C10" s="23"/>
      <c r="D10" s="24"/>
      <c r="E10" s="24"/>
    </row>
    <row r="11" spans="1:5" ht="30.75" customHeight="1">
      <c r="A11" s="12" t="s">
        <v>13</v>
      </c>
      <c r="B11" s="13">
        <v>2000</v>
      </c>
      <c r="C11" s="14">
        <v>2</v>
      </c>
      <c r="D11" s="15">
        <f>B11*C11</f>
        <v>4000</v>
      </c>
      <c r="E11" s="33" t="s">
        <v>14</v>
      </c>
    </row>
    <row r="12" spans="1:5" ht="30.75" customHeight="1">
      <c r="A12" s="12" t="s">
        <v>15</v>
      </c>
      <c r="B12" s="13">
        <v>1500</v>
      </c>
      <c r="C12" s="14">
        <v>2</v>
      </c>
      <c r="D12" s="15">
        <f>B12*C12</f>
        <v>3000</v>
      </c>
      <c r="E12" s="33" t="s">
        <v>16</v>
      </c>
    </row>
    <row r="13" spans="1:5" ht="30.75" customHeight="1">
      <c r="A13" s="12" t="s">
        <v>17</v>
      </c>
      <c r="B13" s="13">
        <v>1000</v>
      </c>
      <c r="C13" s="14">
        <v>2</v>
      </c>
      <c r="D13" s="15">
        <f>B13*C13</f>
        <v>2000</v>
      </c>
      <c r="E13" s="33" t="s">
        <v>18</v>
      </c>
    </row>
    <row r="14" spans="1:5" ht="18" customHeight="1">
      <c r="A14" s="12" t="s">
        <v>19</v>
      </c>
      <c r="B14" s="13">
        <v>1500</v>
      </c>
      <c r="C14" s="14">
        <v>3</v>
      </c>
      <c r="D14" s="15">
        <f>B14*C14</f>
        <v>4500</v>
      </c>
      <c r="E14" s="33" t="s">
        <v>20</v>
      </c>
    </row>
    <row r="15" spans="1:5" ht="18" customHeight="1">
      <c r="A15" s="12" t="s">
        <v>21</v>
      </c>
      <c r="B15" s="13">
        <v>1750</v>
      </c>
      <c r="C15" s="14">
        <v>2</v>
      </c>
      <c r="D15" s="15">
        <f>B15*C15</f>
        <v>3500</v>
      </c>
      <c r="E15" s="33" t="s">
        <v>20</v>
      </c>
    </row>
    <row r="16" spans="1:5" ht="24.75" customHeight="1">
      <c r="A16" s="12" t="s">
        <v>22</v>
      </c>
      <c r="B16" s="13">
        <v>1500</v>
      </c>
      <c r="C16" s="14">
        <v>2</v>
      </c>
      <c r="D16" s="15">
        <f>B16*C16</f>
        <v>3000</v>
      </c>
      <c r="E16" s="33" t="s">
        <v>16</v>
      </c>
    </row>
    <row r="17" spans="1:5" ht="18" customHeight="1">
      <c r="A17" s="12" t="s">
        <v>23</v>
      </c>
      <c r="B17" s="13">
        <v>1000</v>
      </c>
      <c r="C17" s="14">
        <v>2</v>
      </c>
      <c r="D17" s="15">
        <f>B17*C17</f>
        <v>2000</v>
      </c>
      <c r="E17" s="33" t="s">
        <v>24</v>
      </c>
    </row>
    <row r="18" spans="1:5" ht="18" customHeight="1">
      <c r="A18" s="12" t="s">
        <v>25</v>
      </c>
      <c r="B18" s="13">
        <v>1500</v>
      </c>
      <c r="C18" s="14">
        <v>1</v>
      </c>
      <c r="D18" s="15">
        <f>B18*C18</f>
        <v>1500</v>
      </c>
      <c r="E18" s="33" t="s">
        <v>26</v>
      </c>
    </row>
    <row r="19" spans="1:5" ht="18" customHeight="1">
      <c r="A19" s="18" t="s">
        <v>8</v>
      </c>
      <c r="B19" s="7"/>
      <c r="C19" s="34"/>
      <c r="D19" s="21">
        <f>SUM(D11:D18)</f>
        <v>23500</v>
      </c>
      <c r="E19" s="35"/>
    </row>
    <row r="20" spans="1:5" ht="18" customHeight="1">
      <c r="A20" s="36" t="s">
        <v>27</v>
      </c>
      <c r="B20" s="37"/>
      <c r="C20" s="38"/>
      <c r="D20" s="39"/>
      <c r="E20" s="11"/>
    </row>
    <row r="21" spans="1:5" ht="18" customHeight="1">
      <c r="A21" s="40" t="s">
        <v>28</v>
      </c>
      <c r="B21" s="41"/>
      <c r="C21" s="42"/>
      <c r="D21" s="43">
        <f>SUM(D5,D9,D19)</f>
        <v>66250</v>
      </c>
      <c r="E21" s="44"/>
    </row>
    <row r="22" spans="1:5" ht="18" customHeight="1">
      <c r="A22" s="45"/>
      <c r="B22" s="46"/>
      <c r="C22" s="47"/>
      <c r="D22" s="46"/>
      <c r="E22" s="17"/>
    </row>
    <row r="23" spans="1:5" ht="18" customHeight="1">
      <c r="A23" s="48" t="s">
        <v>29</v>
      </c>
      <c r="B23" s="49" t="s">
        <v>1</v>
      </c>
      <c r="C23" s="50" t="s">
        <v>2</v>
      </c>
      <c r="D23" s="49" t="s">
        <v>3</v>
      </c>
      <c r="E23" s="5" t="s">
        <v>4</v>
      </c>
    </row>
    <row r="24" spans="1:5" ht="18" customHeight="1">
      <c r="A24" s="6" t="s">
        <v>30</v>
      </c>
      <c r="B24" s="7"/>
      <c r="C24" s="28"/>
      <c r="D24" s="9"/>
      <c r="E24" s="24"/>
    </row>
    <row r="25" spans="1:5" ht="18" customHeight="1">
      <c r="A25" s="12" t="s">
        <v>31</v>
      </c>
      <c r="B25" s="51"/>
      <c r="C25" s="14"/>
      <c r="D25" s="51"/>
      <c r="E25" s="33"/>
    </row>
    <row r="26" spans="1:5" ht="18" customHeight="1">
      <c r="A26" s="12"/>
      <c r="B26" s="51" t="s">
        <v>32</v>
      </c>
      <c r="C26" s="14">
        <v>1</v>
      </c>
      <c r="D26" s="15">
        <v>700</v>
      </c>
      <c r="E26" s="7" t="s">
        <v>22</v>
      </c>
    </row>
    <row r="27" spans="1:5" ht="18" customHeight="1">
      <c r="A27" s="12"/>
      <c r="B27" s="51" t="s">
        <v>33</v>
      </c>
      <c r="C27" s="14">
        <v>1</v>
      </c>
      <c r="D27" s="15">
        <v>340</v>
      </c>
      <c r="E27" s="7" t="s">
        <v>34</v>
      </c>
    </row>
    <row r="28" spans="1:5" ht="18" customHeight="1">
      <c r="A28" s="12" t="s">
        <v>35</v>
      </c>
      <c r="B28" s="51"/>
      <c r="C28" s="14"/>
      <c r="D28" s="51"/>
      <c r="E28" s="30"/>
    </row>
    <row r="29" spans="1:5" ht="18" customHeight="1">
      <c r="A29" s="12"/>
      <c r="B29" s="51" t="s">
        <v>36</v>
      </c>
      <c r="C29" s="14">
        <v>1</v>
      </c>
      <c r="D29" s="15">
        <v>0</v>
      </c>
      <c r="E29" s="17" t="s">
        <v>37</v>
      </c>
    </row>
    <row r="30" spans="1:5" ht="24.75">
      <c r="A30" s="12"/>
      <c r="B30" s="51" t="s">
        <v>38</v>
      </c>
      <c r="C30" s="14">
        <v>1</v>
      </c>
      <c r="D30" s="15">
        <f>2500</f>
        <v>2500</v>
      </c>
      <c r="E30" s="26" t="s">
        <v>39</v>
      </c>
    </row>
    <row r="31" spans="1:5" ht="18" customHeight="1">
      <c r="A31" s="12"/>
      <c r="B31" s="51" t="s">
        <v>32</v>
      </c>
      <c r="C31" s="14">
        <v>1</v>
      </c>
      <c r="D31" s="15">
        <v>700</v>
      </c>
      <c r="E31" s="17" t="s">
        <v>40</v>
      </c>
    </row>
    <row r="32" spans="1:5" ht="18" customHeight="1">
      <c r="A32" s="12"/>
      <c r="B32" s="51" t="s">
        <v>41</v>
      </c>
      <c r="C32" s="14">
        <v>1</v>
      </c>
      <c r="D32" s="15">
        <v>750</v>
      </c>
      <c r="E32" s="17" t="s">
        <v>40</v>
      </c>
    </row>
    <row r="33" spans="1:5" ht="18" customHeight="1">
      <c r="A33" s="12"/>
      <c r="B33" s="51" t="s">
        <v>42</v>
      </c>
      <c r="C33" s="14">
        <v>1</v>
      </c>
      <c r="D33" s="15">
        <v>600</v>
      </c>
      <c r="E33" s="17" t="s">
        <v>43</v>
      </c>
    </row>
    <row r="34" spans="1:5" ht="18" customHeight="1">
      <c r="A34" s="12" t="s">
        <v>44</v>
      </c>
      <c r="B34" s="51"/>
      <c r="C34" s="14"/>
      <c r="D34" s="51"/>
      <c r="E34" s="17"/>
    </row>
    <row r="35" spans="1:5" ht="18" customHeight="1">
      <c r="A35" s="12"/>
      <c r="B35" s="51" t="s">
        <v>36</v>
      </c>
      <c r="C35" s="14">
        <v>1</v>
      </c>
      <c r="D35" s="15">
        <v>0</v>
      </c>
      <c r="E35" s="16"/>
    </row>
    <row r="36" spans="1:5" ht="18" customHeight="1">
      <c r="A36" s="12"/>
      <c r="B36" s="51" t="s">
        <v>32</v>
      </c>
      <c r="C36" s="14">
        <v>1</v>
      </c>
      <c r="D36" s="15">
        <v>700</v>
      </c>
      <c r="E36" s="16"/>
    </row>
    <row r="37" spans="1:5" ht="18" customHeight="1">
      <c r="A37" s="12"/>
      <c r="B37" s="51" t="s">
        <v>41</v>
      </c>
      <c r="C37" s="14">
        <v>1</v>
      </c>
      <c r="D37" s="15">
        <v>750</v>
      </c>
      <c r="E37" s="17"/>
    </row>
    <row r="38" spans="1:5" ht="18" customHeight="1">
      <c r="A38" s="12"/>
      <c r="B38" s="51" t="s">
        <v>38</v>
      </c>
      <c r="C38" s="14">
        <v>1</v>
      </c>
      <c r="D38" s="15">
        <f>2500</f>
        <v>2500</v>
      </c>
      <c r="E38" s="52" t="s">
        <v>45</v>
      </c>
    </row>
    <row r="39" spans="1:5" ht="18" customHeight="1">
      <c r="A39" s="12"/>
      <c r="B39" s="51" t="s">
        <v>42</v>
      </c>
      <c r="C39" s="14">
        <v>1</v>
      </c>
      <c r="D39" s="15">
        <v>600</v>
      </c>
      <c r="E39" s="52" t="s">
        <v>46</v>
      </c>
    </row>
    <row r="40" spans="1:5" ht="18" customHeight="1">
      <c r="A40" s="12" t="s">
        <v>47</v>
      </c>
      <c r="B40" s="51"/>
      <c r="C40" s="14"/>
      <c r="D40" s="51"/>
      <c r="E40" s="17"/>
    </row>
    <row r="41" spans="1:5" ht="18" customHeight="1">
      <c r="A41" s="12"/>
      <c r="B41" s="51" t="s">
        <v>36</v>
      </c>
      <c r="C41" s="14">
        <v>1</v>
      </c>
      <c r="D41" s="15">
        <v>0</v>
      </c>
      <c r="E41" s="17"/>
    </row>
    <row r="42" spans="1:5" ht="18" customHeight="1">
      <c r="A42" s="12"/>
      <c r="B42" s="51" t="s">
        <v>38</v>
      </c>
      <c r="C42" s="14">
        <v>1</v>
      </c>
      <c r="D42" s="15">
        <f>2500</f>
        <v>2500</v>
      </c>
      <c r="E42" s="17"/>
    </row>
    <row r="43" spans="1:5" ht="18" customHeight="1">
      <c r="A43" s="53" t="s">
        <v>8</v>
      </c>
      <c r="B43" s="54"/>
      <c r="C43" s="28"/>
      <c r="D43" s="55">
        <f>SUM(D26,D27,D29:D33,D35:D39,D41,D42)</f>
        <v>12640</v>
      </c>
      <c r="E43" s="56"/>
    </row>
    <row r="44" spans="1:5" ht="18" customHeight="1">
      <c r="A44" s="57" t="s">
        <v>48</v>
      </c>
      <c r="B44" s="7"/>
      <c r="C44" s="58"/>
      <c r="D44" s="59">
        <v>0</v>
      </c>
      <c r="E44" s="25" t="s">
        <v>49</v>
      </c>
    </row>
    <row r="45" spans="1:5" ht="18" customHeight="1">
      <c r="A45" s="6" t="s">
        <v>50</v>
      </c>
      <c r="B45" s="7"/>
      <c r="C45" s="58"/>
      <c r="D45" s="9"/>
      <c r="E45" s="25"/>
    </row>
    <row r="46" spans="1:5" ht="18" customHeight="1">
      <c r="A46" s="12" t="s">
        <v>35</v>
      </c>
      <c r="B46" s="60"/>
      <c r="C46" s="61"/>
      <c r="D46" s="62"/>
      <c r="E46" s="25"/>
    </row>
    <row r="47" spans="1:5" ht="18" customHeight="1">
      <c r="A47" s="12"/>
      <c r="B47" s="63">
        <v>18</v>
      </c>
      <c r="C47" s="28">
        <v>175</v>
      </c>
      <c r="D47" s="29">
        <f>B47*C47</f>
        <v>3150</v>
      </c>
      <c r="E47" s="25" t="s">
        <v>51</v>
      </c>
    </row>
    <row r="48" spans="1:5" ht="18" customHeight="1">
      <c r="A48" s="12"/>
      <c r="B48" s="63">
        <v>36</v>
      </c>
      <c r="C48" s="28">
        <v>194</v>
      </c>
      <c r="D48" s="29">
        <f>B48*C48</f>
        <v>6984</v>
      </c>
      <c r="E48" s="25" t="s">
        <v>52</v>
      </c>
    </row>
    <row r="49" spans="1:5" ht="18" customHeight="1">
      <c r="A49" s="12"/>
      <c r="B49" s="63">
        <v>4.1</v>
      </c>
      <c r="C49" s="28">
        <v>194</v>
      </c>
      <c r="D49" s="29">
        <f>B49*C49</f>
        <v>795.4</v>
      </c>
      <c r="E49" s="25" t="s">
        <v>53</v>
      </c>
    </row>
    <row r="50" spans="1:5" ht="18" customHeight="1">
      <c r="A50" s="12"/>
      <c r="B50" s="63">
        <v>4.1</v>
      </c>
      <c r="C50" s="28">
        <v>194</v>
      </c>
      <c r="D50" s="29">
        <f>B50*C50</f>
        <v>795.4</v>
      </c>
      <c r="E50" s="25" t="s">
        <v>54</v>
      </c>
    </row>
    <row r="51" spans="1:5" ht="18" customHeight="1">
      <c r="A51" s="12" t="s">
        <v>44</v>
      </c>
      <c r="B51" s="64"/>
      <c r="C51" s="29"/>
      <c r="D51" s="62"/>
      <c r="E51" s="25"/>
    </row>
    <row r="52" spans="1:5" ht="18" customHeight="1">
      <c r="A52" s="12"/>
      <c r="B52" s="63">
        <v>16</v>
      </c>
      <c r="C52" s="28">
        <v>175</v>
      </c>
      <c r="D52" s="29">
        <f>B52*C52</f>
        <v>2800</v>
      </c>
      <c r="E52" s="25" t="s">
        <v>55</v>
      </c>
    </row>
    <row r="53" spans="1:5" ht="18" customHeight="1">
      <c r="A53" s="12"/>
      <c r="B53" s="63">
        <v>0</v>
      </c>
      <c r="C53" s="28">
        <v>194</v>
      </c>
      <c r="D53" s="29">
        <f>B53*C53</f>
        <v>0</v>
      </c>
      <c r="E53" s="25" t="s">
        <v>56</v>
      </c>
    </row>
    <row r="54" spans="1:5" ht="18" customHeight="1">
      <c r="A54" s="12"/>
      <c r="B54" s="63">
        <v>4.1</v>
      </c>
      <c r="C54" s="28">
        <v>194</v>
      </c>
      <c r="D54" s="29">
        <f>B54*C54</f>
        <v>795.4</v>
      </c>
      <c r="E54" s="25" t="s">
        <v>53</v>
      </c>
    </row>
    <row r="55" spans="1:5" ht="18" customHeight="1">
      <c r="A55" s="12"/>
      <c r="B55" s="63">
        <v>4.1</v>
      </c>
      <c r="C55" s="28">
        <v>194</v>
      </c>
      <c r="D55" s="29">
        <f>B55*C55</f>
        <v>795.4</v>
      </c>
      <c r="E55" s="25" t="s">
        <v>54</v>
      </c>
    </row>
    <row r="56" spans="1:5" ht="18" customHeight="1">
      <c r="A56" s="53" t="s">
        <v>8</v>
      </c>
      <c r="B56" s="54"/>
      <c r="C56" s="55"/>
      <c r="D56" s="55">
        <f>SUM(D46:D55)*1.12</f>
        <v>18049.472</v>
      </c>
      <c r="E56" s="56"/>
    </row>
    <row r="57" spans="1:5" ht="14.25" customHeight="1">
      <c r="A57" s="57" t="s">
        <v>48</v>
      </c>
      <c r="B57" s="7"/>
      <c r="C57" s="58"/>
      <c r="D57" s="58">
        <f>D56*0.15</f>
        <v>2707.4208000000003</v>
      </c>
      <c r="E57" s="65">
        <v>0.15</v>
      </c>
    </row>
    <row r="58" spans="1:5" ht="18" customHeight="1">
      <c r="A58" s="6" t="s">
        <v>19</v>
      </c>
      <c r="B58" s="7"/>
      <c r="C58" s="58"/>
      <c r="D58" s="9"/>
      <c r="E58" s="25"/>
    </row>
    <row r="59" spans="1:5" ht="18" customHeight="1">
      <c r="A59" s="12" t="s">
        <v>35</v>
      </c>
      <c r="B59" s="63">
        <v>25</v>
      </c>
      <c r="C59" s="28">
        <v>194</v>
      </c>
      <c r="D59" s="29">
        <f>B59*C59</f>
        <v>4850</v>
      </c>
      <c r="E59" s="25" t="s">
        <v>57</v>
      </c>
    </row>
    <row r="60" spans="1:5" ht="18" customHeight="1">
      <c r="A60" s="12"/>
      <c r="B60" s="63">
        <v>16</v>
      </c>
      <c r="C60" s="28">
        <v>194</v>
      </c>
      <c r="D60" s="29">
        <f>B60*C60</f>
        <v>3104</v>
      </c>
      <c r="E60" s="25" t="s">
        <v>58</v>
      </c>
    </row>
    <row r="61" spans="1:5" ht="18" customHeight="1">
      <c r="A61" s="12"/>
      <c r="B61" s="63">
        <v>80</v>
      </c>
      <c r="C61" s="28">
        <v>2</v>
      </c>
      <c r="D61" s="29">
        <f>B61*C61</f>
        <v>160</v>
      </c>
      <c r="E61" s="25" t="s">
        <v>59</v>
      </c>
    </row>
    <row r="62" spans="1:5" ht="18" customHeight="1">
      <c r="A62" s="53" t="s">
        <v>8</v>
      </c>
      <c r="B62" s="54"/>
      <c r="C62" s="55"/>
      <c r="D62" s="55">
        <f>SUM(D59:D61)</f>
        <v>8114</v>
      </c>
      <c r="E62" s="56"/>
    </row>
    <row r="63" spans="1:5" ht="18" customHeight="1">
      <c r="A63" s="57" t="s">
        <v>48</v>
      </c>
      <c r="B63" s="7"/>
      <c r="C63" s="58"/>
      <c r="D63" s="58">
        <f>D62*0.12</f>
        <v>973.68</v>
      </c>
      <c r="E63" s="65">
        <v>0.15</v>
      </c>
    </row>
    <row r="64" spans="1:5" ht="18" customHeight="1">
      <c r="A64" s="6" t="s">
        <v>60</v>
      </c>
      <c r="B64" s="7"/>
      <c r="C64" s="58"/>
      <c r="D64" s="9"/>
      <c r="E64" s="25"/>
    </row>
    <row r="65" spans="1:5" ht="18" customHeight="1">
      <c r="A65" s="12" t="s">
        <v>61</v>
      </c>
      <c r="B65" s="7"/>
      <c r="C65" s="61"/>
      <c r="D65" s="58">
        <v>1500</v>
      </c>
      <c r="E65" s="25"/>
    </row>
    <row r="66" spans="1:5" ht="18" customHeight="1">
      <c r="A66" s="12" t="s">
        <v>62</v>
      </c>
      <c r="B66" s="7"/>
      <c r="C66" s="61"/>
      <c r="D66" s="58">
        <v>250</v>
      </c>
      <c r="E66" s="25"/>
    </row>
    <row r="67" spans="1:5" ht="18" customHeight="1">
      <c r="A67" s="12" t="s">
        <v>23</v>
      </c>
      <c r="B67" s="7"/>
      <c r="C67" s="61"/>
      <c r="D67" s="58">
        <v>250</v>
      </c>
      <c r="E67" s="25"/>
    </row>
    <row r="68" spans="1:5" ht="18" customHeight="1">
      <c r="A68" s="12" t="s">
        <v>63</v>
      </c>
      <c r="B68" s="7"/>
      <c r="C68" s="61"/>
      <c r="D68" s="58">
        <v>250</v>
      </c>
      <c r="E68" s="25"/>
    </row>
    <row r="69" spans="1:5" ht="18" customHeight="1">
      <c r="A69" s="12" t="s">
        <v>64</v>
      </c>
      <c r="B69" s="7"/>
      <c r="C69" s="61"/>
      <c r="D69" s="58">
        <v>100</v>
      </c>
      <c r="E69" s="25"/>
    </row>
    <row r="70" spans="1:5" ht="18" customHeight="1">
      <c r="A70" s="53" t="s">
        <v>8</v>
      </c>
      <c r="B70" s="54"/>
      <c r="C70" s="66"/>
      <c r="D70" s="55">
        <f>SUM(D65:D69)</f>
        <v>2350</v>
      </c>
      <c r="E70" s="56"/>
    </row>
    <row r="71" spans="1:5" ht="18" customHeight="1">
      <c r="A71" s="57" t="s">
        <v>48</v>
      </c>
      <c r="B71" s="7"/>
      <c r="C71" s="58"/>
      <c r="D71" s="59">
        <v>0</v>
      </c>
      <c r="E71" s="25" t="s">
        <v>65</v>
      </c>
    </row>
    <row r="72" spans="1:5" ht="18" customHeight="1">
      <c r="A72" s="6" t="s">
        <v>25</v>
      </c>
      <c r="B72" s="7"/>
      <c r="C72" s="61"/>
      <c r="D72" s="58"/>
      <c r="E72" s="25"/>
    </row>
    <row r="73" spans="1:5" ht="18" customHeight="1">
      <c r="A73" s="12" t="s">
        <v>66</v>
      </c>
      <c r="B73" s="7"/>
      <c r="C73" s="61"/>
      <c r="D73" s="58">
        <v>800</v>
      </c>
      <c r="E73" s="25"/>
    </row>
    <row r="74" spans="1:5" ht="18" customHeight="1">
      <c r="A74" s="12" t="s">
        <v>67</v>
      </c>
      <c r="B74" s="7"/>
      <c r="C74" s="61"/>
      <c r="D74" s="58">
        <v>400</v>
      </c>
      <c r="E74" s="25"/>
    </row>
    <row r="75" spans="1:5" ht="18" customHeight="1">
      <c r="A75" s="12" t="s">
        <v>68</v>
      </c>
      <c r="B75" s="7"/>
      <c r="C75" s="61"/>
      <c r="D75" s="58">
        <v>3500</v>
      </c>
      <c r="E75" s="25"/>
    </row>
    <row r="76" spans="1:5" ht="18" customHeight="1">
      <c r="A76" s="12" t="s">
        <v>69</v>
      </c>
      <c r="B76" s="7"/>
      <c r="C76" s="61"/>
      <c r="D76" s="58">
        <v>200</v>
      </c>
      <c r="E76" s="25"/>
    </row>
    <row r="77" spans="1:5" ht="18" customHeight="1">
      <c r="A77" s="53" t="s">
        <v>8</v>
      </c>
      <c r="B77" s="54"/>
      <c r="C77" s="55"/>
      <c r="D77" s="55">
        <f>SUM(D73:D76)</f>
        <v>4900</v>
      </c>
      <c r="E77" s="56"/>
    </row>
    <row r="78" spans="1:5" ht="18" customHeight="1">
      <c r="A78" s="57" t="s">
        <v>48</v>
      </c>
      <c r="B78" s="7"/>
      <c r="C78" s="58"/>
      <c r="D78" s="59">
        <v>0</v>
      </c>
      <c r="E78" s="25" t="s">
        <v>49</v>
      </c>
    </row>
    <row r="79" spans="1:5" ht="18" customHeight="1">
      <c r="A79" s="6" t="s">
        <v>70</v>
      </c>
      <c r="B79" s="7"/>
      <c r="C79" s="58"/>
      <c r="D79" s="9"/>
      <c r="E79" s="25"/>
    </row>
    <row r="80" spans="1:5" ht="18" customHeight="1">
      <c r="A80" s="12" t="s">
        <v>31</v>
      </c>
      <c r="B80" s="7"/>
      <c r="C80" s="58"/>
      <c r="D80" s="9"/>
      <c r="E80" s="25"/>
    </row>
    <row r="81" spans="1:5" ht="18" customHeight="1">
      <c r="A81" s="12"/>
      <c r="B81" s="7" t="s">
        <v>71</v>
      </c>
      <c r="C81" s="67">
        <v>6</v>
      </c>
      <c r="D81" s="58">
        <f>C81*5</f>
        <v>30</v>
      </c>
      <c r="E81" s="25"/>
    </row>
    <row r="82" spans="1:5" ht="18" customHeight="1">
      <c r="A82" s="12"/>
      <c r="B82" s="7" t="s">
        <v>72</v>
      </c>
      <c r="C82" s="67">
        <v>4</v>
      </c>
      <c r="D82" s="58">
        <f>C82*5</f>
        <v>20</v>
      </c>
      <c r="E82" s="25"/>
    </row>
    <row r="83" spans="1:5" ht="28.5" customHeight="1">
      <c r="A83" s="12"/>
      <c r="B83" s="68" t="s">
        <v>73</v>
      </c>
      <c r="C83" s="67">
        <v>1</v>
      </c>
      <c r="D83" s="58">
        <v>300</v>
      </c>
      <c r="E83" s="25"/>
    </row>
    <row r="84" spans="1:5" ht="18" customHeight="1">
      <c r="A84" s="12"/>
      <c r="B84" s="7" t="s">
        <v>74</v>
      </c>
      <c r="C84" s="67">
        <v>1</v>
      </c>
      <c r="D84" s="58">
        <v>90</v>
      </c>
      <c r="E84" s="25"/>
    </row>
    <row r="85" spans="1:5" ht="18" customHeight="1">
      <c r="A85" s="12"/>
      <c r="B85" s="7" t="s">
        <v>75</v>
      </c>
      <c r="C85" s="67">
        <v>1</v>
      </c>
      <c r="D85" s="58">
        <v>25</v>
      </c>
      <c r="E85" s="25"/>
    </row>
    <row r="86" spans="1:5" ht="18" customHeight="1">
      <c r="A86" s="12" t="s">
        <v>35</v>
      </c>
      <c r="B86" s="7"/>
      <c r="C86" s="58"/>
      <c r="D86" s="9"/>
      <c r="E86" s="25"/>
    </row>
    <row r="87" spans="1:5" ht="13.5">
      <c r="A87" s="12"/>
      <c r="B87" s="7" t="s">
        <v>71</v>
      </c>
      <c r="C87" s="67">
        <v>8</v>
      </c>
      <c r="D87" s="58">
        <f>C87*5</f>
        <v>40</v>
      </c>
      <c r="E87" s="25"/>
    </row>
    <row r="88" spans="1:5" ht="13.5">
      <c r="A88" s="12"/>
      <c r="B88" s="7" t="s">
        <v>72</v>
      </c>
      <c r="C88" s="67">
        <v>4</v>
      </c>
      <c r="D88" s="58">
        <f>C88*5</f>
        <v>20</v>
      </c>
      <c r="E88" s="25"/>
    </row>
    <row r="89" spans="1:5" ht="36.75">
      <c r="A89" s="12"/>
      <c r="B89" s="7" t="s">
        <v>76</v>
      </c>
      <c r="C89" s="67">
        <v>1</v>
      </c>
      <c r="D89" s="58">
        <v>900</v>
      </c>
      <c r="E89" s="69" t="s">
        <v>77</v>
      </c>
    </row>
    <row r="90" spans="1:5" ht="24.75">
      <c r="A90" s="12"/>
      <c r="B90" s="68" t="s">
        <v>73</v>
      </c>
      <c r="C90" s="67">
        <v>1</v>
      </c>
      <c r="D90" s="58">
        <v>300</v>
      </c>
      <c r="E90" s="11"/>
    </row>
    <row r="91" spans="1:5" ht="24.75">
      <c r="A91" s="12"/>
      <c r="B91" s="68" t="s">
        <v>73</v>
      </c>
      <c r="C91" s="67">
        <v>1</v>
      </c>
      <c r="D91" s="58">
        <v>300</v>
      </c>
      <c r="E91" s="25"/>
    </row>
    <row r="92" spans="1:5" ht="18" customHeight="1">
      <c r="A92" s="12"/>
      <c r="B92" s="7" t="s">
        <v>74</v>
      </c>
      <c r="C92" s="67">
        <v>1</v>
      </c>
      <c r="D92" s="58">
        <v>90</v>
      </c>
      <c r="E92" s="25"/>
    </row>
    <row r="93" spans="1:5" ht="18" customHeight="1">
      <c r="A93" s="12"/>
      <c r="B93" s="7" t="s">
        <v>78</v>
      </c>
      <c r="C93" s="67">
        <v>1</v>
      </c>
      <c r="D93" s="58">
        <v>25</v>
      </c>
      <c r="E93" s="25"/>
    </row>
    <row r="94" spans="1:5" ht="18" customHeight="1">
      <c r="A94" s="12"/>
      <c r="B94" s="7" t="s">
        <v>79</v>
      </c>
      <c r="C94" s="67">
        <v>2</v>
      </c>
      <c r="D94" s="58">
        <v>50</v>
      </c>
      <c r="E94" s="11"/>
    </row>
    <row r="95" spans="1:5" ht="18" customHeight="1">
      <c r="A95" s="12"/>
      <c r="B95" s="7" t="s">
        <v>80</v>
      </c>
      <c r="C95" s="67">
        <v>2</v>
      </c>
      <c r="D95" s="58">
        <v>50</v>
      </c>
      <c r="E95" s="25"/>
    </row>
    <row r="96" spans="1:5" ht="29.25" customHeight="1">
      <c r="A96" s="12"/>
      <c r="B96" s="68" t="s">
        <v>81</v>
      </c>
      <c r="C96" s="67">
        <v>1</v>
      </c>
      <c r="D96" s="58">
        <v>1000</v>
      </c>
      <c r="E96" s="25"/>
    </row>
    <row r="97" spans="1:5" ht="18" customHeight="1">
      <c r="A97" s="12" t="s">
        <v>44</v>
      </c>
      <c r="B97" s="7"/>
      <c r="C97" s="58"/>
      <c r="D97" s="9"/>
      <c r="E97" s="25"/>
    </row>
    <row r="98" spans="1:5" ht="13.5" customHeight="1">
      <c r="A98" s="70"/>
      <c r="B98" s="7" t="s">
        <v>71</v>
      </c>
      <c r="C98" s="67">
        <v>8</v>
      </c>
      <c r="D98" s="58">
        <f>C98*5</f>
        <v>40</v>
      </c>
      <c r="E98" s="25"/>
    </row>
    <row r="99" spans="1:5" ht="13.5" customHeight="1">
      <c r="A99" s="70"/>
      <c r="B99" s="7" t="s">
        <v>72</v>
      </c>
      <c r="C99" s="67">
        <v>4</v>
      </c>
      <c r="D99" s="58">
        <f>C99*5</f>
        <v>20</v>
      </c>
      <c r="E99" s="25"/>
    </row>
    <row r="100" spans="1:5" ht="18" customHeight="1">
      <c r="A100" s="70"/>
      <c r="B100" s="7" t="s">
        <v>76</v>
      </c>
      <c r="C100" s="67">
        <v>1</v>
      </c>
      <c r="D100" s="58">
        <v>900</v>
      </c>
      <c r="E100" s="25"/>
    </row>
    <row r="101" spans="1:5" ht="13.5" customHeight="1">
      <c r="A101" s="70"/>
      <c r="B101" s="68" t="s">
        <v>73</v>
      </c>
      <c r="C101" s="67">
        <v>1</v>
      </c>
      <c r="D101" s="58">
        <v>300</v>
      </c>
      <c r="E101" s="25"/>
    </row>
    <row r="102" spans="1:5" ht="13.5" customHeight="1">
      <c r="A102" s="70"/>
      <c r="B102" s="68" t="s">
        <v>73</v>
      </c>
      <c r="C102" s="67">
        <v>1</v>
      </c>
      <c r="D102" s="58">
        <v>300</v>
      </c>
      <c r="E102" s="25"/>
    </row>
    <row r="103" spans="1:5" ht="18" customHeight="1">
      <c r="A103" s="70"/>
      <c r="B103" s="7" t="s">
        <v>74</v>
      </c>
      <c r="C103" s="67">
        <v>1</v>
      </c>
      <c r="D103" s="58">
        <v>90</v>
      </c>
      <c r="E103" s="25"/>
    </row>
    <row r="104" spans="1:5" ht="18" customHeight="1">
      <c r="A104" s="70"/>
      <c r="B104" s="7" t="s">
        <v>78</v>
      </c>
      <c r="C104" s="67">
        <v>1</v>
      </c>
      <c r="D104" s="58">
        <v>25</v>
      </c>
      <c r="E104" s="25"/>
    </row>
    <row r="105" spans="1:5" ht="18" customHeight="1">
      <c r="A105" s="70"/>
      <c r="B105" s="7" t="s">
        <v>79</v>
      </c>
      <c r="C105" s="67">
        <v>2</v>
      </c>
      <c r="D105" s="58">
        <v>50</v>
      </c>
      <c r="E105" s="25"/>
    </row>
    <row r="106" spans="1:5" ht="18" customHeight="1">
      <c r="A106" s="70"/>
      <c r="B106" s="7" t="s">
        <v>80</v>
      </c>
      <c r="C106" s="67">
        <v>2</v>
      </c>
      <c r="D106" s="58">
        <v>50</v>
      </c>
      <c r="E106" s="25"/>
    </row>
    <row r="107" spans="1:5" ht="18" customHeight="1">
      <c r="A107" s="12" t="s">
        <v>47</v>
      </c>
      <c r="B107" s="7"/>
      <c r="C107" s="58"/>
      <c r="D107" s="9"/>
      <c r="E107" s="25"/>
    </row>
    <row r="108" spans="1:5" ht="13.5" customHeight="1">
      <c r="A108" s="70"/>
      <c r="B108" s="7" t="s">
        <v>71</v>
      </c>
      <c r="C108" s="67">
        <v>2</v>
      </c>
      <c r="D108" s="58">
        <f>C108*5</f>
        <v>10</v>
      </c>
      <c r="E108" s="25"/>
    </row>
    <row r="109" spans="1:5" ht="13.5" customHeight="1">
      <c r="A109" s="70"/>
      <c r="B109" s="7" t="s">
        <v>72</v>
      </c>
      <c r="C109" s="67">
        <v>2</v>
      </c>
      <c r="D109" s="58">
        <f>C109*5</f>
        <v>10</v>
      </c>
      <c r="E109" s="25"/>
    </row>
    <row r="110" spans="1:5" ht="18" customHeight="1">
      <c r="A110" s="70"/>
      <c r="B110" s="7" t="s">
        <v>76</v>
      </c>
      <c r="C110" s="67">
        <v>1</v>
      </c>
      <c r="D110" s="58">
        <v>900</v>
      </c>
      <c r="E110" s="25"/>
    </row>
    <row r="111" spans="1:5" ht="18" customHeight="1">
      <c r="A111" s="70"/>
      <c r="B111" s="7" t="s">
        <v>74</v>
      </c>
      <c r="C111" s="67">
        <v>1</v>
      </c>
      <c r="D111" s="58">
        <v>90</v>
      </c>
      <c r="E111" s="25"/>
    </row>
    <row r="112" spans="1:5" ht="18" customHeight="1">
      <c r="A112" s="70"/>
      <c r="B112" s="7" t="s">
        <v>78</v>
      </c>
      <c r="C112" s="67">
        <v>1</v>
      </c>
      <c r="D112" s="58">
        <v>25</v>
      </c>
      <c r="E112" s="25"/>
    </row>
    <row r="113" spans="1:5" ht="18" customHeight="1">
      <c r="A113" s="70"/>
      <c r="B113" s="7" t="s">
        <v>80</v>
      </c>
      <c r="C113" s="67">
        <v>2</v>
      </c>
      <c r="D113" s="58">
        <v>50</v>
      </c>
      <c r="E113" s="25"/>
    </row>
    <row r="114" spans="1:5" ht="18" customHeight="1">
      <c r="A114" s="53" t="s">
        <v>8</v>
      </c>
      <c r="B114" s="7"/>
      <c r="C114" s="58"/>
      <c r="D114" s="58">
        <f>SUM(D81:D113)</f>
        <v>6100</v>
      </c>
      <c r="E114" s="25"/>
    </row>
    <row r="115" spans="1:5" ht="18" customHeight="1">
      <c r="A115" s="57" t="s">
        <v>48</v>
      </c>
      <c r="B115" s="7"/>
      <c r="C115" s="58"/>
      <c r="D115" s="58">
        <f>D114*0.12</f>
        <v>732</v>
      </c>
      <c r="E115" s="65">
        <v>0.12</v>
      </c>
    </row>
    <row r="116" spans="1:5" ht="18" customHeight="1">
      <c r="A116" s="6" t="s">
        <v>8</v>
      </c>
      <c r="B116" s="7"/>
      <c r="C116" s="58"/>
      <c r="D116" s="55">
        <f>SUM(D114,D77,D70,D62,D56,D43)</f>
        <v>52153.472</v>
      </c>
      <c r="E116" s="25"/>
    </row>
    <row r="117" spans="1:5" ht="18" customHeight="1">
      <c r="A117" s="6" t="s">
        <v>82</v>
      </c>
      <c r="B117" s="7"/>
      <c r="C117" s="71">
        <v>0.02</v>
      </c>
      <c r="D117" s="58">
        <f>D116*C117</f>
        <v>1043.06944</v>
      </c>
      <c r="E117" s="25"/>
    </row>
    <row r="118" spans="1:5" ht="18" customHeight="1">
      <c r="A118" s="6" t="s">
        <v>83</v>
      </c>
      <c r="B118" s="7"/>
      <c r="C118" s="71">
        <v>0.05</v>
      </c>
      <c r="D118" s="58">
        <f>D116*C118</f>
        <v>2607.6736</v>
      </c>
      <c r="E118" s="25"/>
    </row>
    <row r="119" spans="1:5" ht="18" customHeight="1">
      <c r="A119" s="6" t="s">
        <v>84</v>
      </c>
      <c r="B119" s="7"/>
      <c r="C119" s="71">
        <v>0.12</v>
      </c>
      <c r="D119" s="58">
        <f>SUM(D115,D71,D63,D57)</f>
        <v>4413.1008</v>
      </c>
      <c r="E119" s="25"/>
    </row>
    <row r="120" spans="1:5" ht="18" customHeight="1">
      <c r="A120" s="40" t="s">
        <v>85</v>
      </c>
      <c r="B120" s="72"/>
      <c r="C120" s="73"/>
      <c r="D120" s="74">
        <f>SUM(D115:D119)</f>
        <v>60949.31584</v>
      </c>
      <c r="E120" s="25"/>
    </row>
    <row r="121" spans="1:5" ht="18" customHeight="1">
      <c r="A121" s="75"/>
      <c r="B121" s="76"/>
      <c r="C121" s="77"/>
      <c r="D121" s="78">
        <f>D21-D120</f>
        <v>5300.684159999997</v>
      </c>
      <c r="E121" s="79" t="s">
        <v>86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