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ALL BUT ACCOMS - Table 1 - Tabl" sheetId="1" r:id="rId1"/>
    <sheet name="ALL BUT ACCOMS - Table 1 - Tab1" sheetId="2" r:id="rId2"/>
    <sheet name="MAX LIABILITY - Table 2 - Table" sheetId="3" r:id="rId3"/>
  </sheets>
  <definedNames/>
  <calcPr fullCalcOnLoad="1"/>
</workbook>
</file>

<file path=xl/sharedStrings.xml><?xml version="1.0" encoding="utf-8"?>
<sst xmlns="http://schemas.openxmlformats.org/spreadsheetml/2006/main" count="167" uniqueCount="102">
  <si>
    <t>Projected Receivables for 2013</t>
  </si>
  <si>
    <t>Unit</t>
  </si>
  <si>
    <t xml:space="preserve">Qty </t>
  </si>
  <si>
    <t xml:space="preserve">Total </t>
  </si>
  <si>
    <t>Notes</t>
  </si>
  <si>
    <t>Registration</t>
  </si>
  <si>
    <t>Early</t>
  </si>
  <si>
    <t>Regular</t>
  </si>
  <si>
    <t>Less included registrations for sponsors</t>
  </si>
  <si>
    <t>Sub Total</t>
  </si>
  <si>
    <t>Exhibitors</t>
  </si>
  <si>
    <t>Sponsorships</t>
  </si>
  <si>
    <t>Platinum</t>
  </si>
  <si>
    <t>Gold</t>
  </si>
  <si>
    <t>Silver</t>
  </si>
  <si>
    <t>Bronze</t>
  </si>
  <si>
    <t>Keynote</t>
  </si>
  <si>
    <t>Reception</t>
  </si>
  <si>
    <t>Lunch</t>
  </si>
  <si>
    <t>Hackfest</t>
  </si>
  <si>
    <t>TBD</t>
  </si>
  <si>
    <t>Programs</t>
  </si>
  <si>
    <t>TOTAL Projected Receivables</t>
  </si>
  <si>
    <t>Projected Payables for 2013</t>
  </si>
  <si>
    <t>Conference Meeting Space</t>
  </si>
  <si>
    <t>April 10, 2013 (Wed)</t>
  </si>
  <si>
    <t>Strategy Room 320</t>
  </si>
  <si>
    <t>Strategy Room 420</t>
  </si>
  <si>
    <t>DROPPED; 16.02.12</t>
  </si>
  <si>
    <t>Strategy Room 380</t>
  </si>
  <si>
    <t>Committee meetings up to 18 people</t>
  </si>
  <si>
    <t>extra committee rm</t>
  </si>
  <si>
    <t>If additional space needed, Co-op boardroom seats 25</t>
  </si>
  <si>
    <t>April 11, 2013 (Thurs)</t>
  </si>
  <si>
    <t>Belzberg Atrium</t>
  </si>
  <si>
    <t>Complementary, with AP Hall rental</t>
  </si>
  <si>
    <t>AP Hall</t>
  </si>
  <si>
    <t>Keynote, closing keynote &amp; rotating streams; 194 total maximum capacity</t>
  </si>
  <si>
    <t>Concurrent stream</t>
  </si>
  <si>
    <t>ICBC Concourse</t>
  </si>
  <si>
    <t>Discounted rate re: AP Hall rental; lunch/break location</t>
  </si>
  <si>
    <t>April 12, 2013 (Fri)</t>
  </si>
  <si>
    <t>Concurrent Stream</t>
  </si>
  <si>
    <t>April 13, 2013 (Sat)</t>
  </si>
  <si>
    <t>Concurrent stream; DROP?</t>
  </si>
  <si>
    <t>Tax</t>
  </si>
  <si>
    <t>Conference Space SUB TOTAL</t>
  </si>
  <si>
    <t>Food, Beverage &amp; Reception</t>
  </si>
  <si>
    <t>Breakfast; “Continental”</t>
  </si>
  <si>
    <t>Lunch; Hot Buffet “West”</t>
  </si>
  <si>
    <t>Coffee/Tea/Water/Soft Drinks; afternoon</t>
  </si>
  <si>
    <t>Break Goodies</t>
  </si>
  <si>
    <t>Breakfast; “Toast &amp; Cereal”</t>
  </si>
  <si>
    <t>Lunch dine arounds</t>
  </si>
  <si>
    <t>“Designer Reception” or possibly offsite (Rogue?)</t>
  </si>
  <si>
    <t>2 drink tickets per person</t>
  </si>
  <si>
    <t>2 cash bars, with gratuity</t>
  </si>
  <si>
    <t>Food &amp; Beverage SUB TOTAL</t>
  </si>
  <si>
    <t>Promotional</t>
  </si>
  <si>
    <t>Signs</t>
  </si>
  <si>
    <t>Postcards</t>
  </si>
  <si>
    <t>Badges/Holders</t>
  </si>
  <si>
    <t>Promotional SUB TOTAL</t>
  </si>
  <si>
    <t>Keynote Speaker(s)</t>
  </si>
  <si>
    <t>Travel</t>
  </si>
  <si>
    <t>Meals &amp; Incidentals</t>
  </si>
  <si>
    <t>Honorarium</t>
  </si>
  <si>
    <t>Hotel</t>
  </si>
  <si>
    <t>N/A</t>
  </si>
  <si>
    <t>Speaker SUB TOTAL</t>
  </si>
  <si>
    <t>A/V</t>
  </si>
  <si>
    <t>Power bars</t>
  </si>
  <si>
    <t>Extension cords</t>
  </si>
  <si>
    <t>Strategy Room Rear Projection Package</t>
  </si>
  <si>
    <t>Group Wireless</t>
  </si>
  <si>
    <t>Overflow feed</t>
  </si>
  <si>
    <t>AP Hall dual projection</t>
  </si>
  <si>
    <t>Wired Mic</t>
  </si>
  <si>
    <t>Line Feed for audio</t>
  </si>
  <si>
    <t>Complete videoconferencing pkg</t>
  </si>
  <si>
    <t>see Thursday</t>
  </si>
  <si>
    <t>A/V TOTAL</t>
  </si>
  <si>
    <t>CONFERENCE SUB TOTAL</t>
  </si>
  <si>
    <t>Tax SubTotal</t>
  </si>
  <si>
    <t>Assumes 0% rebate</t>
  </si>
  <si>
    <t xml:space="preserve">Credit Card &amp; Paypal Fees </t>
  </si>
  <si>
    <t>Based on total receivables</t>
  </si>
  <si>
    <t>Software Conservancy Fees</t>
  </si>
  <si>
    <t xml:space="preserve">10% of Receivables </t>
  </si>
  <si>
    <t>TOTAL Projected Payables</t>
  </si>
  <si>
    <t>Projected Gain / (Loss)</t>
  </si>
  <si>
    <t>MAX LIABILITY FOR FOUNDATION</t>
  </si>
  <si>
    <t>Accommodations Contract</t>
  </si>
  <si>
    <t>TUESDAY APR 9</t>
  </si>
  <si>
    <t>WEDNESDAY APR 10</t>
  </si>
  <si>
    <t>THURSDAY APR 11</t>
  </si>
  <si>
    <t>FRIDAY APR 12</t>
  </si>
  <si>
    <t>Accommodations Sub Total</t>
  </si>
  <si>
    <t>Meeting Space Contract</t>
  </si>
  <si>
    <t>see previous sheet</t>
  </si>
  <si>
    <t>TOTAL</t>
  </si>
  <si>
    <t>NOTE: A/V, Food &amp; Beverage &amp; possibly Reception contracts still to follow (no minimums or deposits required). These will be guided by the budget - see previous sheet.</t>
  </si>
</sst>
</file>

<file path=xl/styles.xml><?xml version="1.0" encoding="utf-8"?>
<styleSheet xmlns="http://schemas.openxmlformats.org/spreadsheetml/2006/main">
  <numFmts count="4">
    <numFmt numFmtId="59" formatCode="$#,##0"/>
    <numFmt numFmtId="60" formatCode="$#,##0.00"/>
    <numFmt numFmtId="61" formatCode="#,##0%"/>
    <numFmt numFmtId="62" formatCode="_-$* #,##0_-;\-$* #,##0_-;_-$* &quot;-&quot;??;_-@_-"/>
  </numFmts>
  <fonts count="11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"/>
      <family val="0"/>
    </font>
    <font>
      <b/>
      <sz val="11"/>
      <color indexed="9"/>
      <name val="Helvetica Neue"/>
      <family val="0"/>
    </font>
    <font>
      <sz val="11"/>
      <color indexed="9"/>
      <name val="Helvetica"/>
      <family val="0"/>
    </font>
    <font>
      <b/>
      <i/>
      <sz val="11"/>
      <color indexed="9"/>
      <name val="Helvetica Neue"/>
      <family val="0"/>
    </font>
    <font>
      <sz val="11"/>
      <color indexed="9"/>
      <name val="Verdana Bold"/>
      <family val="0"/>
    </font>
    <font>
      <sz val="11"/>
      <color indexed="8"/>
      <name val="Helvetica"/>
      <family val="0"/>
    </font>
    <font>
      <b/>
      <sz val="10"/>
      <color indexed="9"/>
      <name val="Helvetica"/>
      <family val="0"/>
    </font>
    <font>
      <b/>
      <sz val="10"/>
      <color indexed="9"/>
      <name val="Helvetica Neue"/>
      <family val="0"/>
    </font>
    <font>
      <i/>
      <sz val="11"/>
      <color indexed="9"/>
      <name val="Helvetica Neue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11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3"/>
      </top>
      <bottom style="thin">
        <color indexed="13"/>
      </bottom>
    </border>
    <border>
      <left>
        <color indexed="12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3"/>
      </right>
      <top>
        <color indexed="12"/>
      </top>
      <bottom>
        <color indexed="12"/>
      </bottom>
    </border>
    <border>
      <left style="thin">
        <color indexed="13"/>
      </left>
      <right style="thin">
        <color indexed="13"/>
      </right>
      <top>
        <color indexed="12"/>
      </top>
      <bottom>
        <color indexed="1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12"/>
      </left>
      <right style="thin">
        <color indexed="13"/>
      </right>
      <top>
        <color indexed="12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12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12"/>
      </bottom>
    </border>
    <border>
      <left>
        <color indexed="12"/>
      </left>
      <right style="thin">
        <color indexed="13"/>
      </right>
      <top style="thin">
        <color indexed="13"/>
      </top>
      <bottom>
        <color indexed="12"/>
      </bottom>
    </border>
    <border>
      <left>
        <color indexed="12"/>
      </left>
      <right style="thin">
        <color indexed="11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>
        <color indexed="12"/>
      </top>
      <bottom style="thin">
        <color indexed="13"/>
      </bottom>
    </border>
    <border>
      <left style="thin">
        <color indexed="11"/>
      </left>
      <right>
        <color indexed="12"/>
      </right>
      <top>
        <color indexed="12"/>
      </top>
      <bottom style="medium">
        <color indexed="19"/>
      </bottom>
    </border>
    <border>
      <left>
        <color indexed="12"/>
      </left>
      <right style="thin">
        <color indexed="13"/>
      </right>
      <top>
        <color indexed="12"/>
      </top>
      <bottom style="medium">
        <color indexed="19"/>
      </bottom>
    </border>
    <border>
      <left style="thin">
        <color indexed="13"/>
      </left>
      <right style="thin">
        <color indexed="13"/>
      </right>
      <top>
        <color indexed="12"/>
      </top>
      <bottom style="medium">
        <color indexed="19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9"/>
      </bottom>
    </border>
    <border>
      <left style="medium">
        <color indexed="19"/>
      </left>
      <right style="thin">
        <color indexed="11"/>
      </right>
      <top style="medium">
        <color indexed="19"/>
      </top>
      <bottom style="thin">
        <color indexed="11"/>
      </bottom>
    </border>
    <border>
      <left style="thin">
        <color indexed="11"/>
      </left>
      <right style="thin">
        <color indexed="13"/>
      </right>
      <top style="medium">
        <color indexed="19"/>
      </top>
      <bottom style="thin">
        <color indexed="11"/>
      </bottom>
    </border>
    <border>
      <left style="thin">
        <color indexed="13"/>
      </left>
      <right style="thin">
        <color indexed="13"/>
      </right>
      <top style="medium">
        <color indexed="19"/>
      </top>
      <bottom style="thin">
        <color indexed="11"/>
      </bottom>
    </border>
    <border>
      <left style="thin">
        <color indexed="13"/>
      </left>
      <right style="thin">
        <color indexed="13"/>
      </right>
      <top style="medium">
        <color indexed="19"/>
      </top>
      <bottom style="thin">
        <color indexed="13"/>
      </bottom>
    </border>
    <border>
      <left style="thin">
        <color indexed="13"/>
      </left>
      <right style="medium">
        <color indexed="19"/>
      </right>
      <top style="medium">
        <color indexed="19"/>
      </top>
      <bottom style="thin">
        <color indexed="13"/>
      </bottom>
    </border>
    <border>
      <left style="medium">
        <color indexed="1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3"/>
      </left>
      <right style="medium">
        <color indexed="19"/>
      </right>
      <top style="thin">
        <color indexed="13"/>
      </top>
      <bottom style="thin">
        <color indexed="13"/>
      </bottom>
    </border>
    <border>
      <left style="medium">
        <color indexed="19"/>
      </left>
      <right style="thin">
        <color indexed="11"/>
      </right>
      <top style="thin">
        <color indexed="11"/>
      </top>
      <bottom style="medium">
        <color indexed="19"/>
      </bottom>
    </border>
    <border>
      <left style="thin">
        <color indexed="11"/>
      </left>
      <right style="thin">
        <color indexed="13"/>
      </right>
      <top style="thin">
        <color indexed="11"/>
      </top>
      <bottom style="medium">
        <color indexed="19"/>
      </bottom>
    </border>
    <border>
      <left style="thin">
        <color indexed="13"/>
      </left>
      <right style="thin">
        <color indexed="13"/>
      </right>
      <top style="thin">
        <color indexed="11"/>
      </top>
      <bottom style="medium">
        <color indexed="19"/>
      </bottom>
    </border>
    <border>
      <left style="thin">
        <color indexed="13"/>
      </left>
      <right style="medium">
        <color indexed="19"/>
      </right>
      <top style="thin">
        <color indexed="13"/>
      </top>
      <bottom style="medium">
        <color indexed="1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59" fontId="2" fillId="2" borderId="2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2" fillId="3" borderId="5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vertical="top"/>
    </xf>
    <xf numFmtId="59" fontId="1" fillId="3" borderId="7" xfId="0" applyNumberFormat="1" applyFont="1" applyFill="1" applyBorder="1" applyAlignment="1">
      <alignment vertical="top"/>
    </xf>
    <xf numFmtId="0" fontId="1" fillId="3" borderId="7" xfId="0" applyNumberFormat="1" applyFont="1" applyFill="1" applyBorder="1" applyAlignment="1">
      <alignment vertical="top"/>
    </xf>
    <xf numFmtId="0" fontId="1" fillId="3" borderId="8" xfId="0" applyNumberFormat="1" applyFont="1" applyFill="1" applyBorder="1" applyAlignment="1">
      <alignment vertical="top"/>
    </xf>
    <xf numFmtId="0" fontId="4" fillId="3" borderId="5" xfId="0" applyNumberFormat="1" applyFont="1" applyFill="1" applyBorder="1" applyAlignment="1">
      <alignment horizontal="left" vertical="top" wrapText="1"/>
    </xf>
    <xf numFmtId="60" fontId="4" fillId="4" borderId="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left" vertical="top" wrapText="1"/>
    </xf>
    <xf numFmtId="59" fontId="4" fillId="3" borderId="0" xfId="0" applyNumberFormat="1" applyFont="1" applyFill="1" applyBorder="1" applyAlignment="1">
      <alignment horizontal="left" vertical="top" wrapText="1"/>
    </xf>
    <xf numFmtId="0" fontId="1" fillId="3" borderId="3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2" fillId="4" borderId="0" xfId="0" applyNumberFormat="1" applyFont="1" applyFill="1" applyBorder="1" applyAlignment="1">
      <alignment horizontal="left" vertical="top" wrapText="1"/>
    </xf>
    <xf numFmtId="3" fontId="1" fillId="3" borderId="6" xfId="0" applyNumberFormat="1" applyFont="1" applyFill="1" applyBorder="1" applyAlignment="1">
      <alignment horizontal="left" vertical="top"/>
    </xf>
    <xf numFmtId="59" fontId="1" fillId="3" borderId="7" xfId="0" applyNumberFormat="1" applyFont="1" applyFill="1" applyBorder="1" applyAlignment="1">
      <alignment horizontal="left" vertical="top"/>
    </xf>
    <xf numFmtId="0" fontId="1" fillId="3" borderId="8" xfId="0" applyNumberFormat="1" applyFont="1" applyFill="1" applyBorder="1" applyAlignment="1">
      <alignment vertical="top" wrapText="1"/>
    </xf>
    <xf numFmtId="0" fontId="2" fillId="3" borderId="5" xfId="0" applyNumberFormat="1" applyFont="1" applyFill="1" applyBorder="1" applyAlignment="1">
      <alignment horizontal="right" vertical="top" wrapText="1"/>
    </xf>
    <xf numFmtId="3" fontId="1" fillId="3" borderId="9" xfId="0" applyNumberFormat="1" applyFont="1" applyFill="1" applyBorder="1" applyAlignment="1">
      <alignment horizontal="left" vertical="top"/>
    </xf>
    <xf numFmtId="59" fontId="1" fillId="3" borderId="10" xfId="0" applyNumberFormat="1" applyFont="1" applyFill="1" applyBorder="1" applyAlignment="1">
      <alignment horizontal="left" vertical="top"/>
    </xf>
    <xf numFmtId="0" fontId="1" fillId="4" borderId="6" xfId="0" applyNumberFormat="1" applyFont="1" applyFill="1" applyBorder="1" applyAlignment="1">
      <alignment vertical="top"/>
    </xf>
    <xf numFmtId="3" fontId="1" fillId="3" borderId="11" xfId="0" applyNumberFormat="1" applyFont="1" applyFill="1" applyBorder="1" applyAlignment="1">
      <alignment vertical="top"/>
    </xf>
    <xf numFmtId="0" fontId="1" fillId="3" borderId="11" xfId="0" applyNumberFormat="1" applyFont="1" applyFill="1" applyBorder="1" applyAlignment="1">
      <alignment vertical="top"/>
    </xf>
    <xf numFmtId="0" fontId="1" fillId="4" borderId="9" xfId="0" applyNumberFormat="1" applyFont="1" applyFill="1" applyBorder="1" applyAlignment="1">
      <alignment vertical="top"/>
    </xf>
    <xf numFmtId="3" fontId="1" fillId="3" borderId="10" xfId="0" applyNumberFormat="1" applyFont="1" applyFill="1" applyBorder="1" applyAlignment="1">
      <alignment vertical="top"/>
    </xf>
    <xf numFmtId="0" fontId="1" fillId="4" borderId="12" xfId="0" applyNumberFormat="1" applyFont="1" applyFill="1" applyBorder="1" applyAlignment="1">
      <alignment vertical="top"/>
    </xf>
    <xf numFmtId="0" fontId="4" fillId="3" borderId="0" xfId="0" applyNumberFormat="1" applyFont="1" applyFill="1" applyBorder="1" applyAlignment="1">
      <alignment horizontal="left" vertical="top" wrapText="1"/>
    </xf>
    <xf numFmtId="0" fontId="4" fillId="3" borderId="13" xfId="0" applyNumberFormat="1" applyFont="1" applyFill="1" applyBorder="1" applyAlignment="1">
      <alignment horizontal="left" vertical="top" wrapText="1"/>
    </xf>
    <xf numFmtId="59" fontId="1" fillId="3" borderId="10" xfId="0" applyNumberFormat="1" applyFont="1" applyFill="1" applyBorder="1" applyAlignment="1">
      <alignment vertical="top"/>
    </xf>
    <xf numFmtId="0" fontId="1" fillId="3" borderId="10" xfId="0" applyNumberFormat="1" applyFont="1" applyFill="1" applyBorder="1" applyAlignment="1">
      <alignment vertical="top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59" fontId="1" fillId="2" borderId="12" xfId="0" applyNumberFormat="1" applyFont="1" applyFill="1" applyBorder="1" applyAlignment="1">
      <alignment vertical="top"/>
    </xf>
    <xf numFmtId="59" fontId="3" fillId="2" borderId="11" xfId="0" applyNumberFormat="1" applyFont="1" applyFill="1" applyBorder="1" applyAlignment="1">
      <alignment horizontal="left" vertical="top"/>
    </xf>
    <xf numFmtId="0" fontId="5" fillId="2" borderId="8" xfId="0" applyNumberFormat="1" applyFont="1" applyFill="1" applyBorder="1" applyAlignment="1">
      <alignment vertical="top"/>
    </xf>
    <xf numFmtId="0" fontId="1" fillId="2" borderId="8" xfId="0" applyNumberFormat="1" applyFont="1" applyFill="1" applyBorder="1" applyAlignment="1">
      <alignment vertical="top"/>
    </xf>
    <xf numFmtId="0" fontId="6" fillId="3" borderId="5" xfId="0" applyNumberFormat="1" applyFont="1" applyFill="1" applyBorder="1" applyAlignment="1">
      <alignment horizontal="left" vertical="top" wrapText="1"/>
    </xf>
    <xf numFmtId="0" fontId="6" fillId="3" borderId="0" xfId="0" applyNumberFormat="1" applyFont="1" applyFill="1" applyBorder="1" applyAlignment="1">
      <alignment horizontal="left" vertical="top" wrapText="1"/>
    </xf>
    <xf numFmtId="59" fontId="6" fillId="3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vertical="top"/>
    </xf>
    <xf numFmtId="0" fontId="1" fillId="4" borderId="5" xfId="0" applyNumberFormat="1" applyFont="1" applyFill="1" applyBorder="1" applyAlignment="1">
      <alignment vertical="top"/>
    </xf>
    <xf numFmtId="0" fontId="1" fillId="4" borderId="3" xfId="0" applyNumberFormat="1" applyFont="1" applyFill="1" applyBorder="1" applyAlignment="1">
      <alignment vertical="top"/>
    </xf>
    <xf numFmtId="0" fontId="1" fillId="4" borderId="7" xfId="0" applyNumberFormat="1" applyFont="1" applyFill="1" applyBorder="1" applyAlignment="1">
      <alignment vertical="top"/>
    </xf>
    <xf numFmtId="0" fontId="1" fillId="4" borderId="11" xfId="0" applyNumberFormat="1" applyFont="1" applyFill="1" applyBorder="1" applyAlignment="1">
      <alignment vertical="top"/>
    </xf>
    <xf numFmtId="0" fontId="1" fillId="3" borderId="0" xfId="0" applyNumberFormat="1" applyFont="1" applyFill="1" applyBorder="1" applyAlignment="1">
      <alignment vertical="top"/>
    </xf>
    <xf numFmtId="0" fontId="5" fillId="5" borderId="0" xfId="0" applyNumberFormat="1" applyFont="1" applyFill="1" applyBorder="1" applyAlignment="1">
      <alignment vertical="top"/>
    </xf>
    <xf numFmtId="0" fontId="5" fillId="5" borderId="6" xfId="0" applyNumberFormat="1" applyFont="1" applyFill="1" applyBorder="1" applyAlignment="1">
      <alignment vertical="top"/>
    </xf>
    <xf numFmtId="0" fontId="5" fillId="6" borderId="0" xfId="0" applyNumberFormat="1" applyFont="1" applyFill="1" applyBorder="1" applyAlignment="1">
      <alignment vertical="top"/>
    </xf>
    <xf numFmtId="0" fontId="5" fillId="6" borderId="6" xfId="0" applyNumberFormat="1" applyFont="1" applyFill="1" applyBorder="1" applyAlignment="1">
      <alignment vertical="top"/>
    </xf>
    <xf numFmtId="0" fontId="1" fillId="4" borderId="14" xfId="0" applyNumberFormat="1" applyFont="1" applyFill="1" applyBorder="1" applyAlignment="1">
      <alignment vertical="top"/>
    </xf>
    <xf numFmtId="0" fontId="1" fillId="3" borderId="14" xfId="0" applyNumberFormat="1" applyFont="1" applyFill="1" applyBorder="1" applyAlignment="1">
      <alignment vertical="top"/>
    </xf>
    <xf numFmtId="0" fontId="1" fillId="3" borderId="9" xfId="0" applyNumberFormat="1" applyFont="1" applyFill="1" applyBorder="1" applyAlignment="1">
      <alignment vertical="top"/>
    </xf>
    <xf numFmtId="0" fontId="1" fillId="3" borderId="3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vertical="top" wrapText="1"/>
    </xf>
    <xf numFmtId="0" fontId="5" fillId="5" borderId="3" xfId="0" applyNumberFormat="1" applyFont="1" applyFill="1" applyBorder="1" applyAlignment="1">
      <alignment vertical="top"/>
    </xf>
    <xf numFmtId="0" fontId="5" fillId="5" borderId="4" xfId="0" applyNumberFormat="1" applyFont="1" applyFill="1" applyBorder="1" applyAlignment="1">
      <alignment vertical="top"/>
    </xf>
    <xf numFmtId="0" fontId="5" fillId="7" borderId="3" xfId="0" applyNumberFormat="1" applyFont="1" applyFill="1" applyBorder="1" applyAlignment="1">
      <alignment vertical="top"/>
    </xf>
    <xf numFmtId="0" fontId="5" fillId="7" borderId="4" xfId="0" applyNumberFormat="1" applyFont="1" applyFill="1" applyBorder="1" applyAlignment="1">
      <alignment vertical="top"/>
    </xf>
    <xf numFmtId="0" fontId="1" fillId="4" borderId="8" xfId="0" applyNumberFormat="1" applyFont="1" applyFill="1" applyBorder="1" applyAlignment="1">
      <alignment vertical="top"/>
    </xf>
    <xf numFmtId="0" fontId="3" fillId="3" borderId="8" xfId="0" applyNumberFormat="1" applyFont="1" applyFill="1" applyBorder="1" applyAlignment="1">
      <alignment vertical="top"/>
    </xf>
    <xf numFmtId="61" fontId="1" fillId="3" borderId="8" xfId="0" applyNumberFormat="1" applyFont="1" applyFill="1" applyBorder="1" applyAlignment="1">
      <alignment horizontal="left" vertical="top"/>
    </xf>
    <xf numFmtId="0" fontId="5" fillId="6" borderId="8" xfId="0" applyNumberFormat="1" applyFont="1" applyFill="1" applyBorder="1" applyAlignment="1">
      <alignment vertical="top"/>
    </xf>
    <xf numFmtId="0" fontId="5" fillId="4" borderId="8" xfId="0" applyNumberFormat="1" applyFont="1" applyFill="1" applyBorder="1" applyAlignment="1">
      <alignment vertical="top"/>
    </xf>
    <xf numFmtId="0" fontId="1" fillId="4" borderId="15" xfId="0" applyNumberFormat="1" applyFont="1" applyFill="1" applyBorder="1" applyAlignment="1">
      <alignment vertical="top"/>
    </xf>
    <xf numFmtId="0" fontId="1" fillId="4" borderId="16" xfId="0" applyNumberFormat="1" applyFont="1" applyFill="1" applyBorder="1" applyAlignment="1">
      <alignment vertical="top"/>
    </xf>
    <xf numFmtId="0" fontId="1" fillId="4" borderId="17" xfId="0" applyNumberFormat="1" applyFont="1" applyFill="1" applyBorder="1" applyAlignment="1">
      <alignment vertical="top"/>
    </xf>
    <xf numFmtId="0" fontId="1" fillId="4" borderId="18" xfId="0" applyNumberFormat="1" applyFont="1" applyFill="1" applyBorder="1" applyAlignment="1">
      <alignment vertical="top"/>
    </xf>
    <xf numFmtId="0" fontId="5" fillId="6" borderId="18" xfId="0" applyNumberFormat="1" applyFont="1" applyFill="1" applyBorder="1" applyAlignment="1">
      <alignment vertical="top"/>
    </xf>
    <xf numFmtId="0" fontId="5" fillId="4" borderId="18" xfId="0" applyNumberFormat="1" applyFont="1" applyFill="1" applyBorder="1" applyAlignment="1">
      <alignment vertical="top"/>
    </xf>
    <xf numFmtId="0" fontId="1" fillId="4" borderId="19" xfId="0" applyNumberFormat="1" applyFont="1" applyFill="1" applyBorder="1" applyAlignment="1">
      <alignment vertical="top"/>
    </xf>
    <xf numFmtId="0" fontId="1" fillId="4" borderId="20" xfId="0" applyNumberFormat="1" applyFont="1" applyFill="1" applyBorder="1" applyAlignment="1">
      <alignment vertical="top"/>
    </xf>
    <xf numFmtId="0" fontId="1" fillId="4" borderId="21" xfId="0" applyNumberFormat="1" applyFont="1" applyFill="1" applyBorder="1" applyAlignment="1">
      <alignment vertical="top"/>
    </xf>
    <xf numFmtId="0" fontId="1" fillId="4" borderId="22" xfId="0" applyNumberFormat="1" applyFont="1" applyFill="1" applyBorder="1" applyAlignment="1">
      <alignment vertical="top"/>
    </xf>
    <xf numFmtId="0" fontId="1" fillId="3" borderId="22" xfId="0" applyNumberFormat="1" applyFont="1" applyFill="1" applyBorder="1" applyAlignment="1">
      <alignment vertical="top"/>
    </xf>
    <xf numFmtId="0" fontId="1" fillId="3" borderId="23" xfId="0" applyNumberFormat="1" applyFont="1" applyFill="1" applyBorder="1" applyAlignment="1">
      <alignment vertical="top"/>
    </xf>
    <xf numFmtId="0" fontId="1" fillId="4" borderId="24" xfId="0" applyNumberFormat="1" applyFont="1" applyFill="1" applyBorder="1" applyAlignment="1">
      <alignment vertical="top"/>
    </xf>
    <xf numFmtId="0" fontId="1" fillId="4" borderId="25" xfId="0" applyNumberFormat="1" applyFont="1" applyFill="1" applyBorder="1" applyAlignment="1">
      <alignment vertical="top"/>
    </xf>
    <xf numFmtId="0" fontId="1" fillId="4" borderId="26" xfId="0" applyNumberFormat="1" applyFont="1" applyFill="1" applyBorder="1" applyAlignment="1">
      <alignment vertical="top"/>
    </xf>
    <xf numFmtId="0" fontId="1" fillId="3" borderId="27" xfId="0" applyNumberFormat="1" applyFont="1" applyFill="1" applyBorder="1" applyAlignment="1">
      <alignment vertical="top"/>
    </xf>
    <xf numFmtId="0" fontId="1" fillId="3" borderId="27" xfId="0" applyNumberFormat="1" applyFont="1" applyFill="1" applyBorder="1" applyAlignment="1">
      <alignment vertical="top" wrapText="1"/>
    </xf>
    <xf numFmtId="0" fontId="1" fillId="4" borderId="28" xfId="0" applyNumberFormat="1" applyFont="1" applyFill="1" applyBorder="1" applyAlignment="1">
      <alignment vertical="top"/>
    </xf>
    <xf numFmtId="0" fontId="1" fillId="4" borderId="29" xfId="0" applyNumberFormat="1" applyFont="1" applyFill="1" applyBorder="1" applyAlignment="1">
      <alignment vertical="top"/>
    </xf>
    <xf numFmtId="0" fontId="1" fillId="4" borderId="30" xfId="0" applyNumberFormat="1" applyFont="1" applyFill="1" applyBorder="1" applyAlignment="1">
      <alignment vertical="top"/>
    </xf>
    <xf numFmtId="0" fontId="3" fillId="2" borderId="18" xfId="0" applyNumberFormat="1" applyFont="1" applyFill="1" applyBorder="1" applyAlignment="1">
      <alignment vertical="top"/>
    </xf>
    <xf numFmtId="4" fontId="5" fillId="4" borderId="3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left" wrapText="1"/>
    </xf>
    <xf numFmtId="59" fontId="2" fillId="2" borderId="0" xfId="0" applyNumberFormat="1" applyFont="1" applyFill="1" applyBorder="1" applyAlignment="1">
      <alignment horizontal="left" wrapText="1"/>
    </xf>
    <xf numFmtId="3" fontId="4" fillId="3" borderId="7" xfId="0" applyNumberFormat="1" applyFont="1" applyFill="1" applyBorder="1" applyAlignment="1">
      <alignment horizontal="left" vertical="top" wrapText="1"/>
    </xf>
    <xf numFmtId="0" fontId="4" fillId="8" borderId="0" xfId="0" applyNumberFormat="1" applyFont="1" applyFill="1" applyBorder="1" applyAlignment="1">
      <alignment horizontal="left" vertical="top" wrapText="1"/>
    </xf>
    <xf numFmtId="3" fontId="4" fillId="8" borderId="0" xfId="0" applyNumberFormat="1" applyFont="1" applyFill="1" applyBorder="1" applyAlignment="1">
      <alignment horizontal="left" vertical="top" wrapText="1"/>
    </xf>
    <xf numFmtId="59" fontId="4" fillId="8" borderId="0" xfId="0" applyNumberFormat="1" applyFont="1" applyFill="1" applyBorder="1" applyAlignment="1">
      <alignment horizontal="left" vertical="top" wrapText="1"/>
    </xf>
    <xf numFmtId="0" fontId="3" fillId="3" borderId="6" xfId="0" applyNumberFormat="1" applyFont="1" applyFill="1" applyBorder="1" applyAlignment="1">
      <alignment vertical="top"/>
    </xf>
    <xf numFmtId="59" fontId="3" fillId="3" borderId="7" xfId="0" applyNumberFormat="1" applyFont="1" applyFill="1" applyBorder="1" applyAlignment="1">
      <alignment horizontal="left" vertical="top"/>
    </xf>
    <xf numFmtId="0" fontId="3" fillId="3" borderId="5" xfId="0" applyNumberFormat="1" applyFont="1" applyFill="1" applyBorder="1" applyAlignment="1">
      <alignment horizontal="right" vertical="top"/>
    </xf>
    <xf numFmtId="60" fontId="1" fillId="3" borderId="7" xfId="0" applyNumberFormat="1" applyFont="1" applyFill="1" applyBorder="1" applyAlignment="1">
      <alignment horizontal="left" vertical="top"/>
    </xf>
    <xf numFmtId="0" fontId="4" fillId="3" borderId="7" xfId="0" applyNumberFormat="1" applyFont="1" applyFill="1" applyBorder="1" applyAlignment="1">
      <alignment horizontal="left" vertical="top" wrapText="1"/>
    </xf>
    <xf numFmtId="59" fontId="4" fillId="3" borderId="6" xfId="0" applyNumberFormat="1" applyFont="1" applyFill="1" applyBorder="1" applyAlignment="1">
      <alignment horizontal="left" vertical="top" wrapText="1"/>
    </xf>
    <xf numFmtId="59" fontId="4" fillId="3" borderId="7" xfId="0" applyNumberFormat="1" applyFont="1" applyFill="1" applyBorder="1" applyAlignment="1">
      <alignment horizontal="left" vertical="top" wrapText="1"/>
    </xf>
    <xf numFmtId="0" fontId="4" fillId="3" borderId="6" xfId="0" applyNumberFormat="1" applyFont="1" applyFill="1" applyBorder="1" applyAlignment="1">
      <alignment horizontal="left" vertical="top" wrapText="1"/>
    </xf>
    <xf numFmtId="0" fontId="1" fillId="3" borderId="5" xfId="0" applyNumberFormat="1" applyFont="1" applyFill="1" applyBorder="1" applyAlignment="1">
      <alignment vertical="top"/>
    </xf>
    <xf numFmtId="0" fontId="3" fillId="3" borderId="7" xfId="0" applyNumberFormat="1" applyFont="1" applyFill="1" applyBorder="1" applyAlignment="1">
      <alignment vertical="top"/>
    </xf>
    <xf numFmtId="0" fontId="1" fillId="3" borderId="7" xfId="0" applyNumberFormat="1" applyFont="1" applyFill="1" applyBorder="1" applyAlignment="1">
      <alignment horizontal="left" vertical="top"/>
    </xf>
    <xf numFmtId="3" fontId="1" fillId="3" borderId="7" xfId="0" applyNumberFormat="1" applyFont="1" applyFill="1" applyBorder="1" applyAlignment="1">
      <alignment horizontal="left" vertical="top"/>
    </xf>
    <xf numFmtId="0" fontId="1" fillId="3" borderId="6" xfId="0" applyNumberFormat="1" applyFont="1" applyFill="1" applyBorder="1" applyAlignment="1">
      <alignment vertical="top" wrapText="1"/>
    </xf>
    <xf numFmtId="0" fontId="5" fillId="3" borderId="6" xfId="0" applyNumberFormat="1" applyFont="1" applyFill="1" applyBorder="1" applyAlignment="1">
      <alignment vertical="top"/>
    </xf>
    <xf numFmtId="0" fontId="2" fillId="3" borderId="15" xfId="0" applyNumberFormat="1" applyFont="1" applyFill="1" applyBorder="1" applyAlignment="1">
      <alignment horizontal="right" vertical="top" wrapText="1"/>
    </xf>
    <xf numFmtId="0" fontId="1" fillId="3" borderId="16" xfId="0" applyNumberFormat="1" applyFont="1" applyFill="1" applyBorder="1" applyAlignment="1">
      <alignment vertical="top"/>
    </xf>
    <xf numFmtId="59" fontId="1" fillId="3" borderId="17" xfId="0" applyNumberFormat="1" applyFont="1" applyFill="1" applyBorder="1" applyAlignment="1">
      <alignment horizontal="left" vertical="top"/>
    </xf>
    <xf numFmtId="59" fontId="3" fillId="3" borderId="17" xfId="0" applyNumberFormat="1" applyFont="1" applyFill="1" applyBorder="1" applyAlignment="1">
      <alignment horizontal="left" vertical="top"/>
    </xf>
    <xf numFmtId="0" fontId="2" fillId="9" borderId="19" xfId="0" applyNumberFormat="1" applyFont="1" applyFill="1" applyBorder="1" applyAlignment="1">
      <alignment horizontal="left" vertical="top" wrapText="1"/>
    </xf>
    <xf numFmtId="0" fontId="1" fillId="9" borderId="20" xfId="0" applyNumberFormat="1" applyFont="1" applyFill="1" applyBorder="1" applyAlignment="1">
      <alignment vertical="top"/>
    </xf>
    <xf numFmtId="59" fontId="1" fillId="9" borderId="21" xfId="0" applyNumberFormat="1" applyFont="1" applyFill="1" applyBorder="1" applyAlignment="1">
      <alignment horizontal="left" vertical="top"/>
    </xf>
    <xf numFmtId="59" fontId="3" fillId="9" borderId="21" xfId="0" applyNumberFormat="1" applyFont="1" applyFill="1" applyBorder="1" applyAlignment="1">
      <alignment horizontal="left" vertical="top"/>
    </xf>
    <xf numFmtId="0" fontId="1" fillId="9" borderId="22" xfId="0" applyNumberFormat="1" applyFont="1" applyFill="1" applyBorder="1" applyAlignment="1">
      <alignment vertical="top"/>
    </xf>
    <xf numFmtId="0" fontId="2" fillId="3" borderId="24" xfId="0" applyNumberFormat="1" applyFont="1" applyFill="1" applyBorder="1" applyAlignment="1">
      <alignment horizontal="right" vertical="top" wrapText="1"/>
    </xf>
    <xf numFmtId="0" fontId="1" fillId="3" borderId="25" xfId="0" applyNumberFormat="1" applyFont="1" applyFill="1" applyBorder="1" applyAlignment="1">
      <alignment vertical="top"/>
    </xf>
    <xf numFmtId="59" fontId="1" fillId="3" borderId="26" xfId="0" applyNumberFormat="1" applyFont="1" applyFill="1" applyBorder="1" applyAlignment="1">
      <alignment horizontal="left" vertical="top"/>
    </xf>
    <xf numFmtId="59" fontId="3" fillId="3" borderId="26" xfId="0" applyNumberFormat="1" applyFont="1" applyFill="1" applyBorder="1" applyAlignment="1">
      <alignment horizontal="left" vertical="top"/>
    </xf>
    <xf numFmtId="61" fontId="3" fillId="3" borderId="26" xfId="0" applyNumberFormat="1" applyFont="1" applyFill="1" applyBorder="1" applyAlignment="1">
      <alignment horizontal="left" vertical="top"/>
    </xf>
    <xf numFmtId="0" fontId="7" fillId="3" borderId="8" xfId="0" applyNumberFormat="1" applyFont="1" applyFill="1" applyBorder="1" applyAlignment="1">
      <alignment horizontal="left" vertical="top"/>
    </xf>
    <xf numFmtId="61" fontId="3" fillId="4" borderId="26" xfId="0" applyNumberFormat="1" applyFont="1" applyFill="1" applyBorder="1" applyAlignment="1">
      <alignment horizontal="left" vertical="top"/>
    </xf>
    <xf numFmtId="0" fontId="4" fillId="3" borderId="8" xfId="0" applyNumberFormat="1" applyFont="1" applyFill="1" applyBorder="1" applyAlignment="1">
      <alignment horizontal="left" vertical="top" wrapText="1"/>
    </xf>
    <xf numFmtId="0" fontId="2" fillId="2" borderId="24" xfId="0" applyNumberFormat="1" applyFont="1" applyFill="1" applyBorder="1" applyAlignment="1">
      <alignment horizontal="left" vertical="top" wrapText="1"/>
    </xf>
    <xf numFmtId="0" fontId="2" fillId="2" borderId="25" xfId="0" applyNumberFormat="1" applyFont="1" applyFill="1" applyBorder="1" applyAlignment="1">
      <alignment horizontal="left" vertical="top" wrapText="1"/>
    </xf>
    <xf numFmtId="59" fontId="1" fillId="2" borderId="26" xfId="0" applyNumberFormat="1" applyFont="1" applyFill="1" applyBorder="1" applyAlignment="1">
      <alignment horizontal="left" vertical="top"/>
    </xf>
    <xf numFmtId="59" fontId="3" fillId="2" borderId="26" xfId="0" applyNumberFormat="1" applyFont="1" applyFill="1" applyBorder="1" applyAlignment="1">
      <alignment horizontal="left" vertical="top"/>
    </xf>
    <xf numFmtId="4" fontId="5" fillId="3" borderId="8" xfId="0" applyNumberFormat="1" applyFont="1" applyFill="1" applyBorder="1" applyAlignment="1">
      <alignment vertical="top" wrapText="1"/>
    </xf>
    <xf numFmtId="0" fontId="6" fillId="3" borderId="28" xfId="0" applyNumberFormat="1" applyFont="1" applyFill="1" applyBorder="1" applyAlignment="1">
      <alignment horizontal="left" vertical="top" wrapText="1"/>
    </xf>
    <xf numFmtId="0" fontId="1" fillId="3" borderId="29" xfId="0" applyNumberFormat="1" applyFont="1" applyFill="1" applyBorder="1" applyAlignment="1">
      <alignment vertical="top"/>
    </xf>
    <xf numFmtId="59" fontId="1" fillId="3" borderId="30" xfId="0" applyNumberFormat="1" applyFont="1" applyFill="1" applyBorder="1" applyAlignment="1">
      <alignment vertical="top"/>
    </xf>
    <xf numFmtId="62" fontId="3" fillId="3" borderId="30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vertical="top"/>
    </xf>
    <xf numFmtId="0" fontId="8" fillId="2" borderId="32" xfId="0" applyNumberFormat="1" applyFont="1" applyFill="1" applyBorder="1" applyAlignment="1">
      <alignment horizontal="left" wrapText="1"/>
    </xf>
    <xf numFmtId="59" fontId="8" fillId="2" borderId="32" xfId="0" applyNumberFormat="1" applyFont="1" applyFill="1" applyBorder="1" applyAlignment="1">
      <alignment horizontal="left" wrapText="1"/>
    </xf>
    <xf numFmtId="0" fontId="9" fillId="2" borderId="32" xfId="0" applyNumberFormat="1" applyFont="1" applyFill="1" applyBorder="1" applyAlignment="1">
      <alignment horizontal="center" wrapText="1"/>
    </xf>
    <xf numFmtId="0" fontId="2" fillId="3" borderId="32" xfId="0" applyNumberFormat="1" applyFont="1" applyFill="1" applyBorder="1" applyAlignment="1">
      <alignment horizontal="left" vertical="top" wrapText="1"/>
    </xf>
    <xf numFmtId="0" fontId="1" fillId="3" borderId="32" xfId="0" applyNumberFormat="1" applyFont="1" applyFill="1" applyBorder="1" applyAlignment="1">
      <alignment vertical="top"/>
    </xf>
    <xf numFmtId="59" fontId="1" fillId="3" borderId="32" xfId="0" applyNumberFormat="1" applyFont="1" applyFill="1" applyBorder="1" applyAlignment="1">
      <alignment vertical="top"/>
    </xf>
    <xf numFmtId="0" fontId="2" fillId="3" borderId="32" xfId="0" applyNumberFormat="1" applyFont="1" applyFill="1" applyBorder="1" applyAlignment="1">
      <alignment horizontal="right" vertical="top" wrapText="1"/>
    </xf>
    <xf numFmtId="60" fontId="1" fillId="3" borderId="32" xfId="0" applyNumberFormat="1" applyFont="1" applyFill="1" applyBorder="1" applyAlignment="1">
      <alignment horizontal="left" vertical="top"/>
    </xf>
    <xf numFmtId="1" fontId="1" fillId="3" borderId="32" xfId="0" applyNumberFormat="1" applyFont="1" applyFill="1" applyBorder="1" applyAlignment="1">
      <alignment horizontal="left" vertical="top"/>
    </xf>
    <xf numFmtId="59" fontId="1" fillId="3" borderId="32" xfId="0" applyNumberFormat="1" applyFont="1" applyFill="1" applyBorder="1" applyAlignment="1">
      <alignment horizontal="left" vertical="top"/>
    </xf>
    <xf numFmtId="3" fontId="4" fillId="3" borderId="32" xfId="0" applyNumberFormat="1" applyFont="1" applyFill="1" applyBorder="1" applyAlignment="1">
      <alignment horizontal="left" vertical="top" wrapText="1"/>
    </xf>
    <xf numFmtId="3" fontId="3" fillId="3" borderId="32" xfId="0" applyNumberFormat="1" applyFont="1" applyFill="1" applyBorder="1" applyAlignment="1">
      <alignment horizontal="left" vertical="top"/>
    </xf>
    <xf numFmtId="59" fontId="3" fillId="3" borderId="32" xfId="0" applyNumberFormat="1" applyFont="1" applyFill="1" applyBorder="1" applyAlignment="1">
      <alignment horizontal="left" vertical="top"/>
    </xf>
    <xf numFmtId="0" fontId="10" fillId="3" borderId="32" xfId="0" applyNumberFormat="1" applyFont="1" applyFill="1" applyBorder="1" applyAlignment="1">
      <alignment vertical="top" wrapText="1"/>
    </xf>
    <xf numFmtId="0" fontId="10" fillId="3" borderId="32" xfId="0" applyNumberFormat="1" applyFont="1" applyFill="1" applyBorder="1" applyAlignment="1">
      <alignment vertical="top"/>
    </xf>
    <xf numFmtId="0" fontId="2" fillId="2" borderId="32" xfId="0" applyNumberFormat="1" applyFont="1" applyFill="1" applyBorder="1" applyAlignment="1">
      <alignment horizontal="left" vertical="top" wrapText="1"/>
    </xf>
    <xf numFmtId="0" fontId="1" fillId="2" borderId="32" xfId="0" applyNumberFormat="1" applyFont="1" applyFill="1" applyBorder="1" applyAlignment="1">
      <alignment vertical="top"/>
    </xf>
    <xf numFmtId="59" fontId="1" fillId="2" borderId="32" xfId="0" applyNumberFormat="1" applyFont="1" applyFill="1" applyBorder="1" applyAlignment="1">
      <alignment horizontal="left" vertical="top"/>
    </xf>
    <xf numFmtId="59" fontId="3" fillId="2" borderId="32" xfId="0" applyNumberFormat="1" applyFont="1" applyFill="1" applyBorder="1" applyAlignment="1">
      <alignment horizontal="left" vertical="top"/>
    </xf>
    <xf numFmtId="0" fontId="1" fillId="2" borderId="32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B3B3B3"/>
      <rgbColor rgb="00C0C0C0"/>
      <rgbColor rgb="00C0C0C0"/>
      <rgbColor rgb="00CDCDCD"/>
      <rgbColor rgb="00FFFFFF"/>
      <rgbColor rgb="00FFFFFF"/>
      <rgbColor rgb="00FFFA83"/>
      <rgbColor rgb="00FDA531"/>
      <rgbColor rgb="00FD9A00"/>
      <rgbColor rgb="00808080"/>
      <rgbColor rgb="00CADBFE"/>
      <rgbColor rgb="00B3B3B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9.19921875" style="1" customWidth="1"/>
    <col min="2" max="2" width="14.8984375" style="1" customWidth="1"/>
    <col min="3" max="3" width="5.3984375" style="1" customWidth="1"/>
    <col min="4" max="4" width="8.69921875" style="1" customWidth="1"/>
    <col min="5" max="7" width="40.19921875" style="1" hidden="1" customWidth="1"/>
    <col min="8" max="256" width="10.296875" style="1" customWidth="1"/>
  </cols>
  <sheetData>
    <row r="1" spans="1:7" ht="13.5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/>
      <c r="G1" s="6"/>
    </row>
    <row r="2" spans="1:7" ht="18" customHeight="1">
      <c r="A2" s="7" t="s">
        <v>5</v>
      </c>
      <c r="B2" s="8"/>
      <c r="C2" s="9"/>
      <c r="D2" s="10"/>
      <c r="E2" s="11"/>
      <c r="F2" s="11"/>
      <c r="G2" s="11"/>
    </row>
    <row r="3" spans="1:7" ht="18" customHeight="1">
      <c r="A3" s="12" t="s">
        <v>6</v>
      </c>
      <c r="B3" s="13">
        <v>200</v>
      </c>
      <c r="C3" s="14">
        <v>140</v>
      </c>
      <c r="D3" s="15">
        <f>B3*C3</f>
        <v>28000</v>
      </c>
      <c r="E3" s="16"/>
      <c r="F3" s="16"/>
      <c r="G3" s="17"/>
    </row>
    <row r="4" spans="1:7" ht="18" customHeight="1">
      <c r="A4" s="12" t="s">
        <v>7</v>
      </c>
      <c r="B4" s="13">
        <v>250</v>
      </c>
      <c r="C4" s="14">
        <v>90</v>
      </c>
      <c r="D4" s="15">
        <f>B4*C4</f>
        <v>22500</v>
      </c>
      <c r="E4" s="16"/>
      <c r="F4" s="16"/>
      <c r="G4" s="17"/>
    </row>
    <row r="5" spans="1:7" ht="13.5">
      <c r="A5" s="12" t="s">
        <v>8</v>
      </c>
      <c r="B5" s="18"/>
      <c r="C5" s="19">
        <v>14</v>
      </c>
      <c r="D5" s="20">
        <f>-(C5*B3)</f>
        <v>-2800</v>
      </c>
      <c r="E5" s="21"/>
      <c r="F5" s="21"/>
      <c r="G5" s="21"/>
    </row>
    <row r="6" spans="1:7" ht="18" customHeight="1">
      <c r="A6" s="22" t="s">
        <v>9</v>
      </c>
      <c r="B6" s="18"/>
      <c r="C6" s="23">
        <f>SUM(C3:C4)</f>
        <v>230</v>
      </c>
      <c r="D6" s="24">
        <f>SUM(D3,D4,D5)</f>
        <v>47700</v>
      </c>
      <c r="E6" s="21"/>
      <c r="F6" s="21"/>
      <c r="G6" s="21"/>
    </row>
    <row r="7" spans="1:7" ht="18" customHeight="1">
      <c r="A7" s="7" t="s">
        <v>10</v>
      </c>
      <c r="B7" s="25"/>
      <c r="C7" s="26"/>
      <c r="D7" s="27"/>
      <c r="E7" s="11"/>
      <c r="F7" s="11"/>
      <c r="G7" s="11"/>
    </row>
    <row r="8" spans="1:7" ht="13.5" customHeight="1">
      <c r="A8" s="12" t="s">
        <v>6</v>
      </c>
      <c r="B8" s="13">
        <v>600</v>
      </c>
      <c r="C8" s="14">
        <v>3</v>
      </c>
      <c r="D8" s="15">
        <f>B8*C8</f>
        <v>1800</v>
      </c>
      <c r="E8" s="16"/>
      <c r="F8" s="16"/>
      <c r="G8" s="17"/>
    </row>
    <row r="9" spans="1:7" ht="18" customHeight="1">
      <c r="A9" s="22" t="s">
        <v>9</v>
      </c>
      <c r="B9" s="28"/>
      <c r="C9" s="29"/>
      <c r="D9" s="24">
        <f>D8</f>
        <v>1800</v>
      </c>
      <c r="E9" s="11"/>
      <c r="F9" s="11"/>
      <c r="G9" s="11"/>
    </row>
    <row r="10" spans="1:7" ht="18" customHeight="1">
      <c r="A10" s="7" t="s">
        <v>11</v>
      </c>
      <c r="B10" s="30"/>
      <c r="C10" s="26"/>
      <c r="D10" s="27"/>
      <c r="E10" s="27"/>
      <c r="F10" s="27"/>
      <c r="G10" s="27"/>
    </row>
    <row r="11" spans="1:7" ht="16.5" customHeight="1">
      <c r="A11" s="12" t="s">
        <v>12</v>
      </c>
      <c r="B11" s="13">
        <v>4000</v>
      </c>
      <c r="C11" s="14">
        <v>2</v>
      </c>
      <c r="D11" s="15">
        <f>B11*C11</f>
        <v>8000</v>
      </c>
      <c r="E11" s="31"/>
      <c r="F11" s="31"/>
      <c r="G11" s="32"/>
    </row>
    <row r="12" spans="1:7" ht="16.5" customHeight="1">
      <c r="A12" s="12" t="s">
        <v>13</v>
      </c>
      <c r="B12" s="13">
        <v>2000</v>
      </c>
      <c r="C12" s="14">
        <v>2</v>
      </c>
      <c r="D12" s="15">
        <f>B12*C12</f>
        <v>4000</v>
      </c>
      <c r="E12" s="31"/>
      <c r="F12" s="31"/>
      <c r="G12" s="32"/>
    </row>
    <row r="13" spans="1:7" ht="15.75" customHeight="1">
      <c r="A13" s="12" t="s">
        <v>14</v>
      </c>
      <c r="B13" s="13">
        <v>1000</v>
      </c>
      <c r="C13" s="14">
        <v>2</v>
      </c>
      <c r="D13" s="15">
        <f>B13*C13</f>
        <v>2000</v>
      </c>
      <c r="E13" s="31"/>
      <c r="F13" s="31"/>
      <c r="G13" s="32"/>
    </row>
    <row r="14" spans="1:7" ht="18" customHeight="1">
      <c r="A14" s="12" t="s">
        <v>15</v>
      </c>
      <c r="B14" s="13">
        <v>500</v>
      </c>
      <c r="C14" s="14">
        <v>2</v>
      </c>
      <c r="D14" s="15">
        <f>B14*C14</f>
        <v>1000</v>
      </c>
      <c r="E14" s="31"/>
      <c r="F14" s="31"/>
      <c r="G14" s="32"/>
    </row>
    <row r="15" spans="1:7" ht="18" customHeight="1">
      <c r="A15" s="12" t="s">
        <v>16</v>
      </c>
      <c r="B15" s="13">
        <v>1500</v>
      </c>
      <c r="C15" s="14">
        <v>2</v>
      </c>
      <c r="D15" s="15">
        <f>B15*C15</f>
        <v>3000</v>
      </c>
      <c r="E15" s="31"/>
      <c r="F15" s="31"/>
      <c r="G15" s="32"/>
    </row>
    <row r="16" spans="1:7" ht="18" customHeight="1">
      <c r="A16" s="12" t="s">
        <v>17</v>
      </c>
      <c r="B16" s="13">
        <v>1500</v>
      </c>
      <c r="C16" s="14">
        <v>3</v>
      </c>
      <c r="D16" s="15">
        <f>B16*C16</f>
        <v>4500</v>
      </c>
      <c r="E16" s="31"/>
      <c r="F16" s="31"/>
      <c r="G16" s="32"/>
    </row>
    <row r="17" spans="1:7" ht="18" customHeight="1">
      <c r="A17" s="12" t="s">
        <v>18</v>
      </c>
      <c r="B17" s="13">
        <v>1750</v>
      </c>
      <c r="C17" s="14">
        <v>1</v>
      </c>
      <c r="D17" s="15">
        <f>B17*C17</f>
        <v>1750</v>
      </c>
      <c r="E17" s="31"/>
      <c r="F17" s="31"/>
      <c r="G17" s="32"/>
    </row>
    <row r="18" spans="1:7" ht="16.5" customHeight="1">
      <c r="A18" s="12" t="s">
        <v>19</v>
      </c>
      <c r="B18" s="13" t="s">
        <v>20</v>
      </c>
      <c r="C18" s="14">
        <v>0</v>
      </c>
      <c r="D18" s="15"/>
      <c r="E18" s="31"/>
      <c r="F18" s="31"/>
      <c r="G18" s="32"/>
    </row>
    <row r="19" spans="1:7" ht="12.75">
      <c r="A19" s="12" t="s">
        <v>21</v>
      </c>
      <c r="B19" s="13" t="s">
        <v>20</v>
      </c>
      <c r="C19" s="14">
        <v>0</v>
      </c>
      <c r="D19" s="15"/>
      <c r="E19" s="31"/>
      <c r="F19" s="31"/>
      <c r="G19" s="32"/>
    </row>
    <row r="20" spans="1:7" ht="18" customHeight="1">
      <c r="A20" s="22" t="s">
        <v>9</v>
      </c>
      <c r="B20" s="8"/>
      <c r="C20" s="33"/>
      <c r="D20" s="24">
        <f>SUM(D11:D19)</f>
        <v>24250</v>
      </c>
      <c r="E20" s="34"/>
      <c r="F20" s="34"/>
      <c r="G20" s="34"/>
    </row>
    <row r="21" spans="1:7" ht="18" customHeight="1">
      <c r="A21" s="35" t="s">
        <v>22</v>
      </c>
      <c r="B21" s="36"/>
      <c r="C21" s="37"/>
      <c r="D21" s="38">
        <f>SUM(D6,D9,D20)</f>
        <v>73750</v>
      </c>
      <c r="E21" s="39"/>
      <c r="F21" s="40"/>
      <c r="G21" s="40"/>
    </row>
    <row r="22" spans="1:7" ht="18" customHeight="1" hidden="1">
      <c r="A22" s="41"/>
      <c r="B22" s="42"/>
      <c r="C22" s="43"/>
      <c r="D22" s="42"/>
      <c r="E22" s="16"/>
      <c r="F22" s="16"/>
      <c r="G22" s="17"/>
    </row>
    <row r="23" spans="1:7" ht="18" customHeight="1" hidden="1">
      <c r="A23" s="45"/>
      <c r="B23" s="44"/>
      <c r="C23" s="44"/>
      <c r="D23" s="44"/>
      <c r="E23" s="46"/>
      <c r="F23" s="5"/>
      <c r="G23" s="6"/>
    </row>
    <row r="24" spans="1:7" ht="18" customHeight="1" hidden="1">
      <c r="A24" s="45"/>
      <c r="B24" s="25"/>
      <c r="C24" s="47"/>
      <c r="D24" s="47"/>
      <c r="E24" s="48"/>
      <c r="F24" s="27"/>
      <c r="G24" s="27"/>
    </row>
    <row r="25" spans="1:7" ht="18" customHeight="1" hidden="1">
      <c r="A25" s="45"/>
      <c r="B25" s="44"/>
      <c r="C25" s="44"/>
      <c r="D25" s="44"/>
      <c r="E25" s="44"/>
      <c r="F25" s="31"/>
      <c r="G25" s="32"/>
    </row>
    <row r="26" spans="1:7" ht="18" customHeight="1" hidden="1">
      <c r="A26" s="45"/>
      <c r="B26" s="44"/>
      <c r="C26" s="44"/>
      <c r="D26" s="44"/>
      <c r="E26" s="44"/>
      <c r="F26" s="49"/>
      <c r="G26" s="8"/>
    </row>
    <row r="27" spans="1:7" ht="18" customHeight="1" hidden="1">
      <c r="A27" s="45"/>
      <c r="B27" s="44"/>
      <c r="C27" s="44"/>
      <c r="D27" s="44"/>
      <c r="E27" s="44"/>
      <c r="F27" s="50"/>
      <c r="G27" s="51"/>
    </row>
    <row r="28" spans="1:7" ht="18" customHeight="1" hidden="1">
      <c r="A28" s="45"/>
      <c r="B28" s="44"/>
      <c r="C28" s="44"/>
      <c r="D28" s="44"/>
      <c r="E28" s="44"/>
      <c r="F28" s="49"/>
      <c r="G28" s="8"/>
    </row>
    <row r="29" spans="1:7" ht="18" customHeight="1" hidden="1">
      <c r="A29" s="45"/>
      <c r="B29" s="44"/>
      <c r="C29" s="44"/>
      <c r="D29" s="44"/>
      <c r="E29" s="44"/>
      <c r="F29" s="49"/>
      <c r="G29" s="8"/>
    </row>
    <row r="30" spans="1:7" ht="18" customHeight="1" hidden="1">
      <c r="A30" s="45"/>
      <c r="B30" s="44"/>
      <c r="C30" s="44"/>
      <c r="D30" s="44"/>
      <c r="E30" s="44"/>
      <c r="F30" s="49"/>
      <c r="G30" s="8"/>
    </row>
    <row r="31" spans="1:7" ht="18" customHeight="1" hidden="1">
      <c r="A31" s="45"/>
      <c r="B31" s="44"/>
      <c r="C31" s="44"/>
      <c r="D31" s="44"/>
      <c r="E31" s="44"/>
      <c r="F31" s="52"/>
      <c r="G31" s="53"/>
    </row>
    <row r="32" spans="1:7" ht="18" customHeight="1" hidden="1">
      <c r="A32" s="45"/>
      <c r="B32" s="44"/>
      <c r="C32" s="44"/>
      <c r="D32" s="44"/>
      <c r="E32" s="54"/>
      <c r="F32" s="55"/>
      <c r="G32" s="56"/>
    </row>
    <row r="33" spans="1:7" ht="18" customHeight="1" hidden="1">
      <c r="A33" s="45"/>
      <c r="B33" s="44"/>
      <c r="C33" s="44"/>
      <c r="D33" s="44"/>
      <c r="E33" s="46"/>
      <c r="F33" s="16"/>
      <c r="G33" s="17"/>
    </row>
    <row r="34" spans="1:7" ht="24.75" customHeight="1" hidden="1">
      <c r="A34" s="45"/>
      <c r="B34" s="44"/>
      <c r="C34" s="44"/>
      <c r="D34" s="44"/>
      <c r="E34" s="46"/>
      <c r="F34" s="57"/>
      <c r="G34" s="58"/>
    </row>
    <row r="35" spans="1:7" ht="18" customHeight="1" hidden="1">
      <c r="A35" s="45"/>
      <c r="B35" s="44"/>
      <c r="C35" s="44"/>
      <c r="D35" s="44"/>
      <c r="E35" s="46"/>
      <c r="F35" s="16"/>
      <c r="G35" s="17"/>
    </row>
    <row r="36" spans="1:7" ht="18" customHeight="1" hidden="1">
      <c r="A36" s="45"/>
      <c r="B36" s="44"/>
      <c r="C36" s="44"/>
      <c r="D36" s="44"/>
      <c r="E36" s="46"/>
      <c r="F36" s="59"/>
      <c r="G36" s="60"/>
    </row>
    <row r="37" spans="1:7" ht="18.75" customHeight="1" hidden="1">
      <c r="A37" s="45"/>
      <c r="B37" s="44"/>
      <c r="C37" s="44"/>
      <c r="D37" s="44"/>
      <c r="E37" s="46"/>
      <c r="F37" s="16"/>
      <c r="G37" s="17"/>
    </row>
    <row r="38" spans="1:7" ht="18" customHeight="1" hidden="1">
      <c r="A38" s="45"/>
      <c r="B38" s="44"/>
      <c r="C38" s="44"/>
      <c r="D38" s="44"/>
      <c r="E38" s="46"/>
      <c r="F38" s="16"/>
      <c r="G38" s="17"/>
    </row>
    <row r="39" spans="1:7" ht="18" customHeight="1" hidden="1">
      <c r="A39" s="45"/>
      <c r="B39" s="44"/>
      <c r="C39" s="44"/>
      <c r="D39" s="44"/>
      <c r="E39" s="46"/>
      <c r="F39" s="16"/>
      <c r="G39" s="17"/>
    </row>
    <row r="40" spans="1:7" ht="18" customHeight="1" hidden="1">
      <c r="A40" s="45"/>
      <c r="B40" s="44"/>
      <c r="C40" s="44"/>
      <c r="D40" s="44"/>
      <c r="E40" s="46"/>
      <c r="F40" s="16"/>
      <c r="G40" s="17"/>
    </row>
    <row r="41" spans="1:7" ht="18" customHeight="1" hidden="1">
      <c r="A41" s="45"/>
      <c r="B41" s="44"/>
      <c r="C41" s="44"/>
      <c r="D41" s="44"/>
      <c r="E41" s="46"/>
      <c r="F41" s="16"/>
      <c r="G41" s="17"/>
    </row>
    <row r="42" spans="1:7" ht="18" customHeight="1" hidden="1">
      <c r="A42" s="45"/>
      <c r="B42" s="44"/>
      <c r="C42" s="44"/>
      <c r="D42" s="44"/>
      <c r="E42" s="46"/>
      <c r="F42" s="59"/>
      <c r="G42" s="60"/>
    </row>
    <row r="43" spans="1:7" ht="18" customHeight="1" hidden="1">
      <c r="A43" s="45"/>
      <c r="B43" s="44"/>
      <c r="C43" s="44"/>
      <c r="D43" s="44"/>
      <c r="E43" s="46"/>
      <c r="F43" s="16"/>
      <c r="G43" s="17"/>
    </row>
    <row r="44" spans="1:7" ht="12.75" hidden="1">
      <c r="A44" s="45"/>
      <c r="B44" s="44"/>
      <c r="C44" s="44"/>
      <c r="D44" s="44"/>
      <c r="E44" s="46"/>
      <c r="F44" s="16"/>
      <c r="G44" s="17"/>
    </row>
    <row r="45" spans="1:7" ht="18" customHeight="1" hidden="1">
      <c r="A45" s="45"/>
      <c r="B45" s="44"/>
      <c r="C45" s="44"/>
      <c r="D45" s="44"/>
      <c r="E45" s="46"/>
      <c r="F45" s="16"/>
      <c r="G45" s="17"/>
    </row>
    <row r="46" spans="1:7" ht="18" customHeight="1" hidden="1">
      <c r="A46" s="45"/>
      <c r="B46" s="44"/>
      <c r="C46" s="44"/>
      <c r="D46" s="44"/>
      <c r="E46" s="46"/>
      <c r="F46" s="16"/>
      <c r="G46" s="17"/>
    </row>
    <row r="47" spans="1:7" ht="18" customHeight="1" hidden="1">
      <c r="A47" s="45"/>
      <c r="B47" s="44"/>
      <c r="C47" s="44"/>
      <c r="D47" s="44"/>
      <c r="E47" s="46"/>
      <c r="F47" s="61"/>
      <c r="G47" s="62"/>
    </row>
    <row r="48" spans="1:7" ht="18" customHeight="1" hidden="1">
      <c r="A48" s="45"/>
      <c r="B48" s="44"/>
      <c r="C48" s="44"/>
      <c r="D48" s="44"/>
      <c r="E48" s="46"/>
      <c r="F48" s="59"/>
      <c r="G48" s="60"/>
    </row>
    <row r="49" spans="1:7" ht="18.75" customHeight="1" hidden="1">
      <c r="A49" s="45"/>
      <c r="B49" s="44"/>
      <c r="C49" s="44"/>
      <c r="D49" s="44"/>
      <c r="E49" s="46"/>
      <c r="F49" s="16"/>
      <c r="G49" s="17"/>
    </row>
    <row r="50" spans="1:7" ht="18" customHeight="1" hidden="1">
      <c r="A50" s="45"/>
      <c r="B50" s="44"/>
      <c r="C50" s="44"/>
      <c r="D50" s="44"/>
      <c r="E50" s="46"/>
      <c r="F50" s="16"/>
      <c r="G50" s="17"/>
    </row>
    <row r="51" spans="1:7" ht="18" customHeight="1" hidden="1">
      <c r="A51" s="45"/>
      <c r="B51" s="25"/>
      <c r="C51" s="47"/>
      <c r="D51" s="47"/>
      <c r="E51" s="63"/>
      <c r="F51" s="64"/>
      <c r="G51" s="64"/>
    </row>
    <row r="52" spans="1:7" ht="18" customHeight="1" hidden="1">
      <c r="A52" s="45"/>
      <c r="B52" s="25"/>
      <c r="C52" s="47"/>
      <c r="D52" s="47"/>
      <c r="E52" s="63"/>
      <c r="F52" s="11"/>
      <c r="G52" s="11"/>
    </row>
    <row r="53" spans="1:7" ht="18" customHeight="1" hidden="1">
      <c r="A53" s="45"/>
      <c r="B53" s="25"/>
      <c r="C53" s="47"/>
      <c r="D53" s="47"/>
      <c r="E53" s="63"/>
      <c r="F53" s="11"/>
      <c r="G53" s="11"/>
    </row>
    <row r="54" spans="1:7" ht="18" customHeight="1" hidden="1">
      <c r="A54" s="45"/>
      <c r="B54" s="25"/>
      <c r="C54" s="47"/>
      <c r="D54" s="47"/>
      <c r="E54" s="63"/>
      <c r="F54" s="11"/>
      <c r="G54" s="11"/>
    </row>
    <row r="55" spans="1:7" ht="18" customHeight="1" hidden="1">
      <c r="A55" s="45"/>
      <c r="B55" s="25"/>
      <c r="C55" s="47"/>
      <c r="D55" s="47"/>
      <c r="E55" s="63"/>
      <c r="F55" s="11"/>
      <c r="G55" s="11"/>
    </row>
    <row r="56" spans="1:7" ht="18" customHeight="1" hidden="1">
      <c r="A56" s="45"/>
      <c r="B56" s="25"/>
      <c r="C56" s="47"/>
      <c r="D56" s="47"/>
      <c r="E56" s="63"/>
      <c r="F56" s="11"/>
      <c r="G56" s="11"/>
    </row>
    <row r="57" spans="1:7" ht="18" customHeight="1" hidden="1">
      <c r="A57" s="45"/>
      <c r="B57" s="25"/>
      <c r="C57" s="47"/>
      <c r="D57" s="47"/>
      <c r="E57" s="63"/>
      <c r="F57" s="11"/>
      <c r="G57" s="11"/>
    </row>
    <row r="58" spans="1:7" ht="18" customHeight="1" hidden="1">
      <c r="A58" s="45"/>
      <c r="B58" s="25"/>
      <c r="C58" s="47"/>
      <c r="D58" s="47"/>
      <c r="E58" s="63"/>
      <c r="F58" s="11"/>
      <c r="G58" s="11"/>
    </row>
    <row r="59" spans="1:7" ht="18" customHeight="1" hidden="1">
      <c r="A59" s="45"/>
      <c r="B59" s="25"/>
      <c r="C59" s="47"/>
      <c r="D59" s="47"/>
      <c r="E59" s="63"/>
      <c r="F59" s="11"/>
      <c r="G59" s="11"/>
    </row>
    <row r="60" spans="1:7" ht="18" customHeight="1" hidden="1">
      <c r="A60" s="45"/>
      <c r="B60" s="25"/>
      <c r="C60" s="47"/>
      <c r="D60" s="47"/>
      <c r="E60" s="63"/>
      <c r="F60" s="11"/>
      <c r="G60" s="11"/>
    </row>
    <row r="61" spans="1:7" ht="18" customHeight="1" hidden="1">
      <c r="A61" s="45"/>
      <c r="B61" s="25"/>
      <c r="C61" s="47"/>
      <c r="D61" s="47"/>
      <c r="E61" s="63"/>
      <c r="F61" s="11"/>
      <c r="G61" s="11"/>
    </row>
    <row r="62" spans="1:7" ht="18" customHeight="1" hidden="1">
      <c r="A62" s="45"/>
      <c r="B62" s="25"/>
      <c r="C62" s="47"/>
      <c r="D62" s="47"/>
      <c r="E62" s="63"/>
      <c r="F62" s="11"/>
      <c r="G62" s="11"/>
    </row>
    <row r="63" spans="1:7" ht="18" customHeight="1" hidden="1">
      <c r="A63" s="45"/>
      <c r="B63" s="25"/>
      <c r="C63" s="47"/>
      <c r="D63" s="47"/>
      <c r="E63" s="63"/>
      <c r="F63" s="11"/>
      <c r="G63" s="11"/>
    </row>
    <row r="64" spans="1:7" ht="18" customHeight="1" hidden="1">
      <c r="A64" s="45"/>
      <c r="B64" s="25"/>
      <c r="C64" s="47"/>
      <c r="D64" s="47"/>
      <c r="E64" s="63"/>
      <c r="F64" s="11"/>
      <c r="G64" s="11"/>
    </row>
    <row r="65" spans="1:7" ht="18" customHeight="1" hidden="1">
      <c r="A65" s="45"/>
      <c r="B65" s="25"/>
      <c r="C65" s="47"/>
      <c r="D65" s="47"/>
      <c r="E65" s="63"/>
      <c r="F65" s="11"/>
      <c r="G65" s="11"/>
    </row>
    <row r="66" spans="1:7" ht="18" customHeight="1" hidden="1">
      <c r="A66" s="45"/>
      <c r="B66" s="25"/>
      <c r="C66" s="47"/>
      <c r="D66" s="47"/>
      <c r="E66" s="63"/>
      <c r="F66" s="11"/>
      <c r="G66" s="11"/>
    </row>
    <row r="67" spans="1:7" ht="18" customHeight="1" hidden="1">
      <c r="A67" s="45"/>
      <c r="B67" s="25"/>
      <c r="C67" s="47"/>
      <c r="D67" s="47"/>
      <c r="E67" s="63"/>
      <c r="F67" s="11"/>
      <c r="G67" s="11"/>
    </row>
    <row r="68" spans="1:7" ht="18" customHeight="1" hidden="1">
      <c r="A68" s="45"/>
      <c r="B68" s="25"/>
      <c r="C68" s="47"/>
      <c r="D68" s="47"/>
      <c r="E68" s="63"/>
      <c r="F68" s="11"/>
      <c r="G68" s="11"/>
    </row>
    <row r="69" spans="1:7" ht="18" customHeight="1" hidden="1">
      <c r="A69" s="45"/>
      <c r="B69" s="25"/>
      <c r="C69" s="47"/>
      <c r="D69" s="47"/>
      <c r="E69" s="63"/>
      <c r="F69" s="64"/>
      <c r="G69" s="64"/>
    </row>
    <row r="70" spans="1:7" ht="18" customHeight="1" hidden="1">
      <c r="A70" s="45"/>
      <c r="B70" s="25"/>
      <c r="C70" s="47"/>
      <c r="D70" s="47"/>
      <c r="E70" s="63"/>
      <c r="F70" s="65"/>
      <c r="G70" s="65"/>
    </row>
    <row r="71" spans="1:7" ht="18" customHeight="1" hidden="1">
      <c r="A71" s="45"/>
      <c r="B71" s="25"/>
      <c r="C71" s="47"/>
      <c r="D71" s="47"/>
      <c r="E71" s="63"/>
      <c r="F71" s="11"/>
      <c r="G71" s="11"/>
    </row>
    <row r="72" spans="1:7" ht="18" customHeight="1" hidden="1">
      <c r="A72" s="45"/>
      <c r="B72" s="25"/>
      <c r="C72" s="47"/>
      <c r="D72" s="47"/>
      <c r="E72" s="63"/>
      <c r="F72" s="11"/>
      <c r="G72" s="11"/>
    </row>
    <row r="73" spans="1:7" ht="18" customHeight="1" hidden="1">
      <c r="A73" s="45"/>
      <c r="B73" s="25"/>
      <c r="C73" s="47"/>
      <c r="D73" s="47"/>
      <c r="E73" s="63"/>
      <c r="F73" s="11"/>
      <c r="G73" s="11"/>
    </row>
    <row r="74" spans="1:7" ht="18" customHeight="1" hidden="1">
      <c r="A74" s="45"/>
      <c r="B74" s="25"/>
      <c r="C74" s="47"/>
      <c r="D74" s="47"/>
      <c r="E74" s="63"/>
      <c r="F74" s="11"/>
      <c r="G74" s="11"/>
    </row>
    <row r="75" spans="1:7" ht="18" customHeight="1" hidden="1">
      <c r="A75" s="45"/>
      <c r="B75" s="25"/>
      <c r="C75" s="47"/>
      <c r="D75" s="47"/>
      <c r="E75" s="63"/>
      <c r="F75" s="11"/>
      <c r="G75" s="11"/>
    </row>
    <row r="76" spans="1:7" ht="18" customHeight="1" hidden="1">
      <c r="A76" s="45"/>
      <c r="B76" s="25"/>
      <c r="C76" s="47"/>
      <c r="D76" s="47"/>
      <c r="E76" s="63"/>
      <c r="F76" s="11"/>
      <c r="G76" s="11"/>
    </row>
    <row r="77" spans="1:7" ht="18" customHeight="1" hidden="1">
      <c r="A77" s="45"/>
      <c r="B77" s="25"/>
      <c r="C77" s="47"/>
      <c r="D77" s="47"/>
      <c r="E77" s="63"/>
      <c r="F77" s="11"/>
      <c r="G77" s="11"/>
    </row>
    <row r="78" spans="1:7" ht="18" customHeight="1" hidden="1">
      <c r="A78" s="45"/>
      <c r="B78" s="25"/>
      <c r="C78" s="47"/>
      <c r="D78" s="47"/>
      <c r="E78" s="63"/>
      <c r="F78" s="64"/>
      <c r="G78" s="64"/>
    </row>
    <row r="79" spans="1:7" ht="18" customHeight="1" hidden="1">
      <c r="A79" s="45"/>
      <c r="B79" s="25"/>
      <c r="C79" s="47"/>
      <c r="D79" s="47"/>
      <c r="E79" s="63"/>
      <c r="F79" s="65"/>
      <c r="G79" s="65"/>
    </row>
    <row r="80" spans="1:7" ht="18" customHeight="1" hidden="1">
      <c r="A80" s="45"/>
      <c r="B80" s="25"/>
      <c r="C80" s="47"/>
      <c r="D80" s="47"/>
      <c r="E80" s="63"/>
      <c r="F80" s="11"/>
      <c r="G80" s="11"/>
    </row>
    <row r="81" spans="1:7" ht="18" customHeight="1" hidden="1">
      <c r="A81" s="45"/>
      <c r="B81" s="25"/>
      <c r="C81" s="47"/>
      <c r="D81" s="47"/>
      <c r="E81" s="63"/>
      <c r="F81" s="11"/>
      <c r="G81" s="11"/>
    </row>
    <row r="82" spans="1:7" ht="18" customHeight="1" hidden="1">
      <c r="A82" s="45"/>
      <c r="B82" s="25"/>
      <c r="C82" s="47"/>
      <c r="D82" s="47"/>
      <c r="E82" s="63"/>
      <c r="F82" s="11"/>
      <c r="G82" s="11"/>
    </row>
    <row r="83" spans="1:7" ht="18" customHeight="1" hidden="1">
      <c r="A83" s="45"/>
      <c r="B83" s="25"/>
      <c r="C83" s="47"/>
      <c r="D83" s="47"/>
      <c r="E83" s="63"/>
      <c r="F83" s="11"/>
      <c r="G83" s="11"/>
    </row>
    <row r="84" spans="1:7" ht="18" customHeight="1" hidden="1">
      <c r="A84" s="45"/>
      <c r="B84" s="25"/>
      <c r="C84" s="47"/>
      <c r="D84" s="47"/>
      <c r="E84" s="63"/>
      <c r="F84" s="11"/>
      <c r="G84" s="11"/>
    </row>
    <row r="85" spans="1:7" ht="18" customHeight="1" hidden="1">
      <c r="A85" s="45"/>
      <c r="B85" s="25"/>
      <c r="C85" s="47"/>
      <c r="D85" s="47"/>
      <c r="E85" s="63"/>
      <c r="F85" s="11"/>
      <c r="G85" s="11"/>
    </row>
    <row r="86" spans="1:7" ht="18" customHeight="1" hidden="1">
      <c r="A86" s="45"/>
      <c r="B86" s="25"/>
      <c r="C86" s="47"/>
      <c r="D86" s="47"/>
      <c r="E86" s="63"/>
      <c r="F86" s="64"/>
      <c r="G86" s="64"/>
    </row>
    <row r="87" spans="1:7" ht="18" customHeight="1" hidden="1">
      <c r="A87" s="45"/>
      <c r="B87" s="25"/>
      <c r="C87" s="47"/>
      <c r="D87" s="47"/>
      <c r="E87" s="63"/>
      <c r="F87" s="11"/>
      <c r="G87" s="11"/>
    </row>
    <row r="88" spans="1:7" ht="18" customHeight="1" hidden="1">
      <c r="A88" s="45"/>
      <c r="B88" s="25"/>
      <c r="C88" s="47"/>
      <c r="D88" s="47"/>
      <c r="E88" s="63"/>
      <c r="F88" s="11"/>
      <c r="G88" s="11"/>
    </row>
    <row r="89" spans="1:7" ht="18" customHeight="1" hidden="1">
      <c r="A89" s="45"/>
      <c r="B89" s="25"/>
      <c r="C89" s="47"/>
      <c r="D89" s="47"/>
      <c r="E89" s="63"/>
      <c r="F89" s="11"/>
      <c r="G89" s="11"/>
    </row>
    <row r="90" spans="1:7" ht="18" customHeight="1" hidden="1">
      <c r="A90" s="45"/>
      <c r="B90" s="25"/>
      <c r="C90" s="47"/>
      <c r="D90" s="47"/>
      <c r="E90" s="63"/>
      <c r="F90" s="11"/>
      <c r="G90" s="11"/>
    </row>
    <row r="91" spans="1:7" ht="18" customHeight="1" hidden="1">
      <c r="A91" s="45"/>
      <c r="B91" s="25"/>
      <c r="C91" s="47"/>
      <c r="D91" s="47"/>
      <c r="E91" s="63"/>
      <c r="F91" s="11"/>
      <c r="G91" s="11"/>
    </row>
    <row r="92" spans="1:7" ht="18" customHeight="1" hidden="1">
      <c r="A92" s="45"/>
      <c r="B92" s="25"/>
      <c r="C92" s="47"/>
      <c r="D92" s="47"/>
      <c r="E92" s="63"/>
      <c r="F92" s="11"/>
      <c r="G92" s="11"/>
    </row>
    <row r="93" spans="1:7" ht="28.5" customHeight="1" hidden="1">
      <c r="A93" s="45"/>
      <c r="B93" s="25"/>
      <c r="C93" s="47"/>
      <c r="D93" s="47"/>
      <c r="E93" s="63"/>
      <c r="F93" s="11"/>
      <c r="G93" s="11"/>
    </row>
    <row r="94" spans="1:7" ht="18" customHeight="1" hidden="1">
      <c r="A94" s="45"/>
      <c r="B94" s="25"/>
      <c r="C94" s="47"/>
      <c r="D94" s="47"/>
      <c r="E94" s="63"/>
      <c r="F94" s="11"/>
      <c r="G94" s="11"/>
    </row>
    <row r="95" spans="1:7" ht="18" customHeight="1" hidden="1">
      <c r="A95" s="45"/>
      <c r="B95" s="25"/>
      <c r="C95" s="47"/>
      <c r="D95" s="47"/>
      <c r="E95" s="63"/>
      <c r="F95" s="11"/>
      <c r="G95" s="11"/>
    </row>
    <row r="96" spans="1:7" ht="13.5" customHeight="1" hidden="1">
      <c r="A96" s="45"/>
      <c r="B96" s="25"/>
      <c r="C96" s="47"/>
      <c r="D96" s="47"/>
      <c r="E96" s="63"/>
      <c r="F96" s="11"/>
      <c r="G96" s="11"/>
    </row>
    <row r="97" spans="1:7" ht="13.5" customHeight="1" hidden="1">
      <c r="A97" s="45"/>
      <c r="B97" s="25"/>
      <c r="C97" s="47"/>
      <c r="D97" s="47"/>
      <c r="E97" s="63"/>
      <c r="F97" s="11"/>
      <c r="G97" s="11"/>
    </row>
    <row r="98" spans="1:7" ht="13.5" customHeight="1" hidden="1">
      <c r="A98" s="45"/>
      <c r="B98" s="25"/>
      <c r="C98" s="47"/>
      <c r="D98" s="47"/>
      <c r="E98" s="63"/>
      <c r="F98" s="11"/>
      <c r="G98" s="11"/>
    </row>
    <row r="99" spans="1:7" ht="13.5" customHeight="1" hidden="1">
      <c r="A99" s="45"/>
      <c r="B99" s="25"/>
      <c r="C99" s="47"/>
      <c r="D99" s="47"/>
      <c r="E99" s="63"/>
      <c r="F99" s="11"/>
      <c r="G99" s="11"/>
    </row>
    <row r="100" spans="1:7" ht="36.75" customHeight="1" hidden="1">
      <c r="A100" s="45"/>
      <c r="B100" s="25"/>
      <c r="C100" s="47"/>
      <c r="D100" s="47"/>
      <c r="E100" s="63"/>
      <c r="F100" s="11"/>
      <c r="G100" s="11"/>
    </row>
    <row r="101" spans="1:7" ht="18" customHeight="1" hidden="1">
      <c r="A101" s="45"/>
      <c r="B101" s="25"/>
      <c r="C101" s="47"/>
      <c r="D101" s="47"/>
      <c r="E101" s="63"/>
      <c r="F101" s="11"/>
      <c r="G101" s="11"/>
    </row>
    <row r="102" spans="1:7" ht="18" customHeight="1" hidden="1">
      <c r="A102" s="45"/>
      <c r="B102" s="25"/>
      <c r="C102" s="47"/>
      <c r="D102" s="47"/>
      <c r="E102" s="63"/>
      <c r="F102" s="11"/>
      <c r="G102" s="11"/>
    </row>
    <row r="103" spans="1:7" ht="18" customHeight="1" hidden="1">
      <c r="A103" s="45"/>
      <c r="B103" s="25"/>
      <c r="C103" s="47"/>
      <c r="D103" s="47"/>
      <c r="E103" s="63"/>
      <c r="F103" s="11"/>
      <c r="G103" s="11"/>
    </row>
    <row r="104" spans="1:7" ht="36.75" customHeight="1" hidden="1">
      <c r="A104" s="45"/>
      <c r="B104" s="25"/>
      <c r="C104" s="47"/>
      <c r="D104" s="47"/>
      <c r="E104" s="63"/>
      <c r="F104" s="11"/>
      <c r="G104" s="11"/>
    </row>
    <row r="105" spans="1:7" ht="18" customHeight="1" hidden="1">
      <c r="A105" s="45"/>
      <c r="B105" s="25"/>
      <c r="C105" s="47"/>
      <c r="D105" s="47"/>
      <c r="E105" s="63"/>
      <c r="F105" s="11"/>
      <c r="G105" s="11"/>
    </row>
    <row r="106" spans="1:7" ht="13.5" customHeight="1" hidden="1">
      <c r="A106" s="45"/>
      <c r="B106" s="25"/>
      <c r="C106" s="47"/>
      <c r="D106" s="47"/>
      <c r="E106" s="63"/>
      <c r="F106" s="11"/>
      <c r="G106" s="11"/>
    </row>
    <row r="107" spans="1:7" ht="18" customHeight="1" hidden="1">
      <c r="A107" s="45"/>
      <c r="B107" s="25"/>
      <c r="C107" s="47"/>
      <c r="D107" s="47"/>
      <c r="E107" s="63"/>
      <c r="F107" s="11"/>
      <c r="G107" s="11"/>
    </row>
    <row r="108" spans="1:7" ht="13.5" customHeight="1" hidden="1">
      <c r="A108" s="45"/>
      <c r="B108" s="25"/>
      <c r="C108" s="47"/>
      <c r="D108" s="47"/>
      <c r="E108" s="63"/>
      <c r="F108" s="11"/>
      <c r="G108" s="11"/>
    </row>
    <row r="109" spans="1:7" ht="13.5" customHeight="1" hidden="1">
      <c r="A109" s="45"/>
      <c r="B109" s="25"/>
      <c r="C109" s="47"/>
      <c r="D109" s="47"/>
      <c r="E109" s="63"/>
      <c r="F109" s="11"/>
      <c r="G109" s="11"/>
    </row>
    <row r="110" spans="1:7" ht="13.5" customHeight="1" hidden="1">
      <c r="A110" s="45"/>
      <c r="B110" s="25"/>
      <c r="C110" s="47"/>
      <c r="D110" s="47"/>
      <c r="E110" s="63"/>
      <c r="F110" s="11"/>
      <c r="G110" s="11"/>
    </row>
    <row r="111" spans="1:7" ht="18" customHeight="1" hidden="1">
      <c r="A111" s="45"/>
      <c r="B111" s="25"/>
      <c r="C111" s="47"/>
      <c r="D111" s="47"/>
      <c r="E111" s="63"/>
      <c r="F111" s="11"/>
      <c r="G111" s="11"/>
    </row>
    <row r="112" spans="1:7" ht="18" customHeight="1" hidden="1">
      <c r="A112" s="45"/>
      <c r="B112" s="25"/>
      <c r="C112" s="47"/>
      <c r="D112" s="47"/>
      <c r="E112" s="63"/>
      <c r="F112" s="11"/>
      <c r="G112" s="11"/>
    </row>
    <row r="113" spans="1:7" ht="18" customHeight="1" hidden="1">
      <c r="A113" s="45"/>
      <c r="B113" s="25"/>
      <c r="C113" s="47"/>
      <c r="D113" s="47"/>
      <c r="E113" s="63"/>
      <c r="F113" s="11"/>
      <c r="G113" s="11"/>
    </row>
    <row r="114" spans="1:7" ht="18" customHeight="1" hidden="1">
      <c r="A114" s="45"/>
      <c r="B114" s="25"/>
      <c r="C114" s="47"/>
      <c r="D114" s="47"/>
      <c r="E114" s="63"/>
      <c r="F114" s="66"/>
      <c r="G114" s="67"/>
    </row>
    <row r="115" spans="1:7" ht="18" customHeight="1" hidden="1">
      <c r="A115" s="45"/>
      <c r="B115" s="25"/>
      <c r="C115" s="47"/>
      <c r="D115" s="47"/>
      <c r="E115" s="63"/>
      <c r="F115" s="11"/>
      <c r="G115" s="11"/>
    </row>
    <row r="116" spans="1:7" ht="18" customHeight="1" hidden="1">
      <c r="A116" s="45"/>
      <c r="B116" s="25"/>
      <c r="C116" s="47"/>
      <c r="D116" s="47"/>
      <c r="E116" s="63"/>
      <c r="F116" s="65"/>
      <c r="G116" s="65"/>
    </row>
    <row r="117" spans="1:7" ht="18" customHeight="1" hidden="1">
      <c r="A117" s="68"/>
      <c r="B117" s="69"/>
      <c r="C117" s="70"/>
      <c r="D117" s="70"/>
      <c r="E117" s="71"/>
      <c r="F117" s="72"/>
      <c r="G117" s="73"/>
    </row>
    <row r="118" spans="1:7" ht="18" customHeight="1" hidden="1">
      <c r="A118" s="74"/>
      <c r="B118" s="75"/>
      <c r="C118" s="76"/>
      <c r="D118" s="76"/>
      <c r="E118" s="77"/>
      <c r="F118" s="78"/>
      <c r="G118" s="79"/>
    </row>
    <row r="119" spans="1:7" ht="18" customHeight="1" hidden="1">
      <c r="A119" s="80"/>
      <c r="B119" s="81"/>
      <c r="C119" s="82"/>
      <c r="D119" s="82"/>
      <c r="E119" s="63"/>
      <c r="F119" s="11"/>
      <c r="G119" s="83"/>
    </row>
    <row r="120" spans="1:7" ht="18" customHeight="1" hidden="1">
      <c r="A120" s="80"/>
      <c r="B120" s="81"/>
      <c r="C120" s="82"/>
      <c r="D120" s="82"/>
      <c r="E120" s="63"/>
      <c r="F120" s="11"/>
      <c r="G120" s="83"/>
    </row>
    <row r="121" spans="1:7" ht="18" customHeight="1" hidden="1">
      <c r="A121" s="80"/>
      <c r="B121" s="81"/>
      <c r="C121" s="82"/>
      <c r="D121" s="82"/>
      <c r="E121" s="63"/>
      <c r="F121" s="11"/>
      <c r="G121" s="83"/>
    </row>
    <row r="122" spans="1:7" ht="25.5" customHeight="1" hidden="1">
      <c r="A122" s="80"/>
      <c r="B122" s="81"/>
      <c r="C122" s="82"/>
      <c r="D122" s="82"/>
      <c r="E122" s="63"/>
      <c r="F122" s="21"/>
      <c r="G122" s="84"/>
    </row>
    <row r="123" spans="1:7" ht="18" customHeight="1" hidden="1">
      <c r="A123" s="85"/>
      <c r="B123" s="86"/>
      <c r="C123" s="87"/>
      <c r="D123" s="87"/>
      <c r="E123" s="71"/>
      <c r="F123" s="88"/>
      <c r="G123" s="89">
        <f>'ALL BUT ACCOMS - Table 1 - Tab1'!D99-5509</f>
        <v>-456.7399999999907</v>
      </c>
    </row>
  </sheetData>
  <printOptions/>
  <pageMargins left="0.39370083808898926" right="0.3562992811203003" top="0" bottom="0" header="0" footer="0"/>
  <pageSetup firstPageNumber="1" useFirstPageNumber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9.19921875" style="90" customWidth="1"/>
    <col min="2" max="2" width="14.8984375" style="90" customWidth="1"/>
    <col min="3" max="3" width="5.3984375" style="90" customWidth="1"/>
    <col min="4" max="4" width="8.69921875" style="90" customWidth="1"/>
    <col min="5" max="5" width="20.59765625" style="90" customWidth="1"/>
    <col min="6" max="256" width="10.296875" style="90" customWidth="1"/>
  </cols>
  <sheetData>
    <row r="1" spans="1:5" ht="18" customHeight="1">
      <c r="A1" s="91" t="s">
        <v>23</v>
      </c>
      <c r="B1" s="92" t="s">
        <v>1</v>
      </c>
      <c r="C1" s="93" t="s">
        <v>2</v>
      </c>
      <c r="D1" s="92" t="s">
        <v>3</v>
      </c>
      <c r="E1" s="5" t="s">
        <v>4</v>
      </c>
    </row>
    <row r="2" spans="1:5" ht="18" customHeight="1">
      <c r="A2" s="7" t="s">
        <v>24</v>
      </c>
      <c r="B2" s="8"/>
      <c r="C2" s="94"/>
      <c r="D2" s="10"/>
      <c r="E2" s="27"/>
    </row>
    <row r="3" spans="1:5" ht="18" customHeight="1">
      <c r="A3" s="12" t="s">
        <v>25</v>
      </c>
      <c r="B3" s="31"/>
      <c r="C3" s="14"/>
      <c r="D3" s="31"/>
      <c r="E3" s="31"/>
    </row>
    <row r="4" spans="1:5" ht="18" customHeight="1">
      <c r="A4" s="12"/>
      <c r="B4" s="31" t="s">
        <v>26</v>
      </c>
      <c r="C4" s="14">
        <v>1</v>
      </c>
      <c r="D4" s="15">
        <v>700</v>
      </c>
      <c r="E4" s="49" t="s">
        <v>19</v>
      </c>
    </row>
    <row r="5" spans="1:5" ht="18" customHeight="1">
      <c r="A5" s="12"/>
      <c r="B5" s="31" t="s">
        <v>27</v>
      </c>
      <c r="C5" s="14">
        <v>1</v>
      </c>
      <c r="D5" s="15">
        <v>0</v>
      </c>
      <c r="E5" s="50" t="s">
        <v>28</v>
      </c>
    </row>
    <row r="6" spans="1:5" ht="18" customHeight="1">
      <c r="A6" s="12"/>
      <c r="B6" s="31" t="s">
        <v>29</v>
      </c>
      <c r="C6" s="14">
        <v>1</v>
      </c>
      <c r="D6" s="15">
        <v>340</v>
      </c>
      <c r="E6" s="49" t="s">
        <v>30</v>
      </c>
    </row>
    <row r="7" spans="1:5" ht="18" customHeight="1">
      <c r="A7" s="12"/>
      <c r="B7" s="95" t="s">
        <v>31</v>
      </c>
      <c r="C7" s="96"/>
      <c r="D7" s="97">
        <v>340</v>
      </c>
      <c r="E7" s="49"/>
    </row>
    <row r="8" spans="1:5" ht="18" customHeight="1">
      <c r="A8" s="12"/>
      <c r="B8" s="95" t="s">
        <v>31</v>
      </c>
      <c r="C8" s="96"/>
      <c r="D8" s="97">
        <v>340</v>
      </c>
      <c r="E8" s="49"/>
    </row>
    <row r="9" spans="1:5" ht="18" customHeight="1">
      <c r="A9" s="12"/>
      <c r="B9" s="31"/>
      <c r="C9" s="14"/>
      <c r="D9" s="31"/>
      <c r="E9" s="52" t="s">
        <v>32</v>
      </c>
    </row>
    <row r="10" spans="1:5" ht="18" customHeight="1">
      <c r="A10" s="12" t="s">
        <v>33</v>
      </c>
      <c r="B10" s="31"/>
      <c r="C10" s="14"/>
      <c r="D10" s="31"/>
      <c r="E10" s="55"/>
    </row>
    <row r="11" spans="1:5" ht="18" customHeight="1">
      <c r="A11" s="12"/>
      <c r="B11" s="31" t="s">
        <v>34</v>
      </c>
      <c r="C11" s="14">
        <v>1</v>
      </c>
      <c r="D11" s="15">
        <v>0</v>
      </c>
      <c r="E11" s="16" t="s">
        <v>35</v>
      </c>
    </row>
    <row r="12" spans="1:5" ht="24.75" customHeight="1">
      <c r="A12" s="12"/>
      <c r="B12" s="31" t="s">
        <v>36</v>
      </c>
      <c r="C12" s="14">
        <v>1</v>
      </c>
      <c r="D12" s="15">
        <f>2500</f>
        <v>2500</v>
      </c>
      <c r="E12" s="57" t="s">
        <v>37</v>
      </c>
    </row>
    <row r="13" spans="1:5" ht="18" customHeight="1">
      <c r="A13" s="12"/>
      <c r="B13" s="31" t="s">
        <v>26</v>
      </c>
      <c r="C13" s="14">
        <v>1</v>
      </c>
      <c r="D13" s="15">
        <v>700</v>
      </c>
      <c r="E13" s="16" t="s">
        <v>38</v>
      </c>
    </row>
    <row r="14" spans="1:5" ht="18" customHeight="1">
      <c r="A14" s="12"/>
      <c r="B14" s="31" t="s">
        <v>27</v>
      </c>
      <c r="C14" s="14">
        <v>1</v>
      </c>
      <c r="D14" s="15">
        <v>0</v>
      </c>
      <c r="E14" s="59" t="s">
        <v>28</v>
      </c>
    </row>
    <row r="15" spans="1:5" ht="18.75" customHeight="1">
      <c r="A15" s="12"/>
      <c r="B15" s="31" t="s">
        <v>39</v>
      </c>
      <c r="C15" s="14">
        <v>1</v>
      </c>
      <c r="D15" s="15">
        <v>600</v>
      </c>
      <c r="E15" s="16" t="s">
        <v>40</v>
      </c>
    </row>
    <row r="16" spans="1:5" ht="18" customHeight="1">
      <c r="A16" s="12"/>
      <c r="B16" s="95" t="s">
        <v>31</v>
      </c>
      <c r="C16" s="96"/>
      <c r="D16" s="97">
        <v>340</v>
      </c>
      <c r="E16" s="16"/>
    </row>
    <row r="17" spans="1:5" ht="18" customHeight="1">
      <c r="A17" s="12" t="s">
        <v>41</v>
      </c>
      <c r="B17" s="31"/>
      <c r="C17" s="14"/>
      <c r="D17" s="31"/>
      <c r="E17" s="16"/>
    </row>
    <row r="18" spans="1:5" ht="18" customHeight="1">
      <c r="A18" s="12"/>
      <c r="B18" s="31" t="s">
        <v>34</v>
      </c>
      <c r="C18" s="14">
        <v>1</v>
      </c>
      <c r="D18" s="15">
        <v>0</v>
      </c>
      <c r="E18" s="16" t="s">
        <v>35</v>
      </c>
    </row>
    <row r="19" spans="1:5" ht="18" customHeight="1">
      <c r="A19" s="12"/>
      <c r="B19" s="31" t="s">
        <v>26</v>
      </c>
      <c r="C19" s="14">
        <v>1</v>
      </c>
      <c r="D19" s="15">
        <v>700</v>
      </c>
      <c r="E19" s="16" t="s">
        <v>38</v>
      </c>
    </row>
    <row r="20" spans="1:5" ht="18" customHeight="1">
      <c r="A20" s="12"/>
      <c r="B20" s="31" t="s">
        <v>27</v>
      </c>
      <c r="C20" s="14">
        <v>1</v>
      </c>
      <c r="D20" s="15">
        <v>0</v>
      </c>
      <c r="E20" s="59" t="s">
        <v>28</v>
      </c>
    </row>
    <row r="21" spans="1:5" ht="18" customHeight="1">
      <c r="A21" s="12"/>
      <c r="B21" s="31" t="s">
        <v>36</v>
      </c>
      <c r="C21" s="14">
        <v>1</v>
      </c>
      <c r="D21" s="15">
        <f>2500</f>
        <v>2500</v>
      </c>
      <c r="E21" s="16" t="s">
        <v>42</v>
      </c>
    </row>
    <row r="22" spans="1:5" ht="13.5">
      <c r="A22" s="12"/>
      <c r="B22" s="31" t="s">
        <v>39</v>
      </c>
      <c r="C22" s="14">
        <v>1</v>
      </c>
      <c r="D22" s="15">
        <v>600</v>
      </c>
      <c r="E22" s="16" t="s">
        <v>40</v>
      </c>
    </row>
    <row r="23" spans="1:5" ht="18" customHeight="1">
      <c r="A23" s="12" t="s">
        <v>43</v>
      </c>
      <c r="B23" s="31"/>
      <c r="C23" s="14"/>
      <c r="D23" s="31"/>
      <c r="E23" s="16"/>
    </row>
    <row r="24" spans="1:5" ht="18" customHeight="1">
      <c r="A24" s="12"/>
      <c r="B24" s="31" t="s">
        <v>34</v>
      </c>
      <c r="C24" s="14">
        <v>1</v>
      </c>
      <c r="D24" s="15">
        <v>0</v>
      </c>
      <c r="E24" s="16" t="s">
        <v>35</v>
      </c>
    </row>
    <row r="25" spans="1:5" ht="18" customHeight="1">
      <c r="A25" s="12"/>
      <c r="B25" s="31" t="s">
        <v>26</v>
      </c>
      <c r="C25" s="14">
        <v>1</v>
      </c>
      <c r="D25" s="15">
        <v>700</v>
      </c>
      <c r="E25" s="61" t="s">
        <v>44</v>
      </c>
    </row>
    <row r="26" spans="1:5" ht="18" customHeight="1">
      <c r="A26" s="12"/>
      <c r="B26" s="31" t="s">
        <v>27</v>
      </c>
      <c r="C26" s="14">
        <v>1</v>
      </c>
      <c r="D26" s="15">
        <v>0</v>
      </c>
      <c r="E26" s="59" t="s">
        <v>28</v>
      </c>
    </row>
    <row r="27" spans="1:5" ht="18.75" customHeight="1">
      <c r="A27" s="12"/>
      <c r="B27" s="31" t="s">
        <v>39</v>
      </c>
      <c r="C27" s="14">
        <v>1</v>
      </c>
      <c r="D27" s="15">
        <v>600</v>
      </c>
      <c r="E27" s="16" t="s">
        <v>40</v>
      </c>
    </row>
    <row r="28" spans="1:5" ht="18" customHeight="1">
      <c r="A28" s="12"/>
      <c r="B28" s="31" t="s">
        <v>36</v>
      </c>
      <c r="C28" s="14">
        <v>1</v>
      </c>
      <c r="D28" s="15">
        <f>2500</f>
        <v>2500</v>
      </c>
      <c r="E28" s="16" t="s">
        <v>42</v>
      </c>
    </row>
    <row r="29" spans="1:5" ht="18" customHeight="1">
      <c r="A29" s="22" t="s">
        <v>9</v>
      </c>
      <c r="B29" s="98"/>
      <c r="C29" s="94"/>
      <c r="D29" s="99">
        <f>SUM(D4:D28)</f>
        <v>13460</v>
      </c>
      <c r="E29" s="64"/>
    </row>
    <row r="30" spans="1:5" ht="18" customHeight="1">
      <c r="A30" s="100" t="s">
        <v>45</v>
      </c>
      <c r="B30" s="8"/>
      <c r="C30" s="20"/>
      <c r="D30" s="101">
        <f>D29*0.12</f>
        <v>1615.2</v>
      </c>
      <c r="E30" s="11"/>
    </row>
    <row r="31" spans="1:5" ht="18" customHeight="1">
      <c r="A31" s="22" t="s">
        <v>46</v>
      </c>
      <c r="B31" s="8"/>
      <c r="C31" s="20"/>
      <c r="D31" s="99">
        <f>SUM(D29:D30)</f>
        <v>15075.2</v>
      </c>
      <c r="E31" s="11"/>
    </row>
    <row r="32" spans="1:5" ht="18" customHeight="1">
      <c r="A32" s="7" t="s">
        <v>47</v>
      </c>
      <c r="B32" s="8"/>
      <c r="C32" s="20"/>
      <c r="D32" s="10"/>
      <c r="E32" s="11"/>
    </row>
    <row r="33" spans="1:5" ht="18" customHeight="1">
      <c r="A33" s="12" t="s">
        <v>33</v>
      </c>
      <c r="B33" s="8"/>
      <c r="C33" s="10"/>
      <c r="D33" s="102"/>
      <c r="E33" s="11"/>
    </row>
    <row r="34" spans="1:5" ht="18" customHeight="1">
      <c r="A34" s="12"/>
      <c r="B34" s="103">
        <v>18</v>
      </c>
      <c r="C34" s="94">
        <v>175</v>
      </c>
      <c r="D34" s="104">
        <f>B34*C34</f>
        <v>3150</v>
      </c>
      <c r="E34" s="11" t="s">
        <v>48</v>
      </c>
    </row>
    <row r="35" spans="1:5" ht="18" customHeight="1">
      <c r="A35" s="12"/>
      <c r="B35" s="103">
        <v>36</v>
      </c>
      <c r="C35" s="94">
        <v>230</v>
      </c>
      <c r="D35" s="104">
        <f>B35*C35</f>
        <v>8280</v>
      </c>
      <c r="E35" s="11" t="s">
        <v>49</v>
      </c>
    </row>
    <row r="36" spans="1:5" ht="18" customHeight="1">
      <c r="A36" s="12"/>
      <c r="B36" s="103">
        <v>4.1</v>
      </c>
      <c r="C36" s="94">
        <v>230</v>
      </c>
      <c r="D36" s="104">
        <f>B36*C36</f>
        <v>942.9999999999999</v>
      </c>
      <c r="E36" s="11" t="s">
        <v>50</v>
      </c>
    </row>
    <row r="37" spans="1:5" ht="18" customHeight="1">
      <c r="A37" s="12"/>
      <c r="B37" s="103">
        <v>4.1</v>
      </c>
      <c r="C37" s="94">
        <v>230</v>
      </c>
      <c r="D37" s="104">
        <f>B37*C37</f>
        <v>942.9999999999999</v>
      </c>
      <c r="E37" s="11" t="s">
        <v>51</v>
      </c>
    </row>
    <row r="38" spans="1:5" ht="18" customHeight="1">
      <c r="A38" s="12" t="s">
        <v>41</v>
      </c>
      <c r="B38" s="105"/>
      <c r="C38" s="104"/>
      <c r="D38" s="102"/>
      <c r="E38" s="11"/>
    </row>
    <row r="39" spans="1:5" ht="18" customHeight="1">
      <c r="A39" s="12"/>
      <c r="B39" s="103">
        <v>0</v>
      </c>
      <c r="C39" s="94">
        <v>175</v>
      </c>
      <c r="D39" s="104">
        <f>B39*C39</f>
        <v>0</v>
      </c>
      <c r="E39" s="11" t="s">
        <v>52</v>
      </c>
    </row>
    <row r="40" spans="1:5" ht="18" customHeight="1">
      <c r="A40" s="12"/>
      <c r="B40" s="103">
        <v>0</v>
      </c>
      <c r="C40" s="94">
        <v>230</v>
      </c>
      <c r="D40" s="104">
        <f>B40*C40</f>
        <v>0</v>
      </c>
      <c r="E40" s="11" t="s">
        <v>53</v>
      </c>
    </row>
    <row r="41" spans="1:5" ht="18" customHeight="1">
      <c r="A41" s="12"/>
      <c r="B41" s="103">
        <v>4.1</v>
      </c>
      <c r="C41" s="94">
        <v>230</v>
      </c>
      <c r="D41" s="104">
        <f>B41*C41</f>
        <v>942.9999999999999</v>
      </c>
      <c r="E41" s="11" t="s">
        <v>50</v>
      </c>
    </row>
    <row r="42" spans="1:5" ht="18" customHeight="1">
      <c r="A42" s="12"/>
      <c r="B42" s="103">
        <v>4.1</v>
      </c>
      <c r="C42" s="94">
        <v>230</v>
      </c>
      <c r="D42" s="104">
        <f>B42*C42</f>
        <v>942.9999999999999</v>
      </c>
      <c r="E42" s="11" t="s">
        <v>51</v>
      </c>
    </row>
    <row r="43" spans="1:5" ht="18" customHeight="1">
      <c r="A43" s="12" t="s">
        <v>33</v>
      </c>
      <c r="B43" s="103"/>
      <c r="C43" s="94"/>
      <c r="D43" s="104"/>
      <c r="E43" s="11"/>
    </row>
    <row r="44" spans="1:5" ht="18" customHeight="1">
      <c r="A44" s="106"/>
      <c r="B44" s="103">
        <v>25</v>
      </c>
      <c r="C44" s="94">
        <v>230</v>
      </c>
      <c r="D44" s="104">
        <f>B44*C44</f>
        <v>5750</v>
      </c>
      <c r="E44" s="11" t="s">
        <v>54</v>
      </c>
    </row>
    <row r="45" spans="1:5" ht="18" customHeight="1">
      <c r="A45" s="12"/>
      <c r="B45" s="103">
        <v>16</v>
      </c>
      <c r="C45" s="94">
        <v>230</v>
      </c>
      <c r="D45" s="104">
        <f>B45*C45</f>
        <v>3680</v>
      </c>
      <c r="E45" s="11" t="s">
        <v>55</v>
      </c>
    </row>
    <row r="46" spans="1:5" ht="18" customHeight="1">
      <c r="A46" s="12"/>
      <c r="B46" s="103">
        <v>80</v>
      </c>
      <c r="C46" s="94">
        <v>2</v>
      </c>
      <c r="D46" s="104">
        <f>B46*C46</f>
        <v>160</v>
      </c>
      <c r="E46" s="11" t="s">
        <v>56</v>
      </c>
    </row>
    <row r="47" spans="1:5" ht="18" customHeight="1">
      <c r="A47" s="22" t="s">
        <v>9</v>
      </c>
      <c r="B47" s="98"/>
      <c r="C47" s="99"/>
      <c r="D47" s="99">
        <f>SUM(D34:D46)</f>
        <v>24792</v>
      </c>
      <c r="E47" s="64"/>
    </row>
    <row r="48" spans="1:5" ht="18" customHeight="1">
      <c r="A48" s="100" t="s">
        <v>45</v>
      </c>
      <c r="B48" s="8"/>
      <c r="C48" s="20"/>
      <c r="D48" s="20">
        <f>D47*0.12</f>
        <v>2975.04</v>
      </c>
      <c r="E48" s="65"/>
    </row>
    <row r="49" spans="1:5" ht="18" customHeight="1">
      <c r="A49" s="22" t="s">
        <v>57</v>
      </c>
      <c r="B49" s="8"/>
      <c r="C49" s="20"/>
      <c r="D49" s="99">
        <f>SUM(D47:D48)</f>
        <v>27767.04</v>
      </c>
      <c r="E49" s="11"/>
    </row>
    <row r="50" spans="1:5" ht="18" customHeight="1">
      <c r="A50" s="7" t="s">
        <v>58</v>
      </c>
      <c r="B50" s="8"/>
      <c r="C50" s="20"/>
      <c r="D50" s="10"/>
      <c r="E50" s="11"/>
    </row>
    <row r="51" spans="1:5" ht="18" customHeight="1">
      <c r="A51" s="12" t="s">
        <v>59</v>
      </c>
      <c r="B51" s="8"/>
      <c r="C51" s="10"/>
      <c r="D51" s="20">
        <v>1500</v>
      </c>
      <c r="E51" s="11"/>
    </row>
    <row r="52" spans="1:5" ht="18" customHeight="1">
      <c r="A52" s="12" t="s">
        <v>60</v>
      </c>
      <c r="B52" s="8"/>
      <c r="C52" s="10"/>
      <c r="D52" s="20">
        <v>250</v>
      </c>
      <c r="E52" s="11"/>
    </row>
    <row r="53" spans="1:5" ht="18" customHeight="1">
      <c r="A53" s="12" t="s">
        <v>21</v>
      </c>
      <c r="B53" s="8"/>
      <c r="C53" s="10"/>
      <c r="D53" s="20">
        <v>250</v>
      </c>
      <c r="E53" s="11"/>
    </row>
    <row r="54" spans="1:5" ht="18" customHeight="1">
      <c r="A54" s="12" t="s">
        <v>61</v>
      </c>
      <c r="B54" s="8"/>
      <c r="C54" s="10"/>
      <c r="D54" s="20">
        <v>250</v>
      </c>
      <c r="E54" s="11"/>
    </row>
    <row r="55" spans="1:5" ht="18" customHeight="1">
      <c r="A55" s="22" t="s">
        <v>9</v>
      </c>
      <c r="B55" s="98"/>
      <c r="C55" s="107"/>
      <c r="D55" s="99">
        <f>SUM(D51:D54)</f>
        <v>2250</v>
      </c>
      <c r="E55" s="64"/>
    </row>
    <row r="56" spans="1:5" ht="18" customHeight="1">
      <c r="A56" s="100" t="s">
        <v>45</v>
      </c>
      <c r="B56" s="8"/>
      <c r="C56" s="20"/>
      <c r="D56" s="20">
        <f>D55*0.12</f>
        <v>270</v>
      </c>
      <c r="E56" s="65"/>
    </row>
    <row r="57" spans="1:5" ht="18" customHeight="1">
      <c r="A57" s="22" t="s">
        <v>62</v>
      </c>
      <c r="B57" s="8"/>
      <c r="C57" s="10"/>
      <c r="D57" s="99">
        <f>SUM(D55:D56)</f>
        <v>2520</v>
      </c>
      <c r="E57" s="11"/>
    </row>
    <row r="58" spans="1:5" ht="18" customHeight="1">
      <c r="A58" s="7" t="s">
        <v>63</v>
      </c>
      <c r="B58" s="8"/>
      <c r="C58" s="10"/>
      <c r="D58" s="20"/>
      <c r="E58" s="11"/>
    </row>
    <row r="59" spans="1:5" ht="18" customHeight="1">
      <c r="A59" s="12" t="s">
        <v>64</v>
      </c>
      <c r="B59" s="8"/>
      <c r="C59" s="10"/>
      <c r="D59" s="20">
        <v>800</v>
      </c>
      <c r="E59" s="11"/>
    </row>
    <row r="60" spans="1:5" ht="18" customHeight="1">
      <c r="A60" s="12" t="s">
        <v>65</v>
      </c>
      <c r="B60" s="8"/>
      <c r="C60" s="10"/>
      <c r="D60" s="20">
        <v>400</v>
      </c>
      <c r="E60" s="11"/>
    </row>
    <row r="61" spans="1:5" ht="18" customHeight="1">
      <c r="A61" s="12" t="s">
        <v>66</v>
      </c>
      <c r="B61" s="8"/>
      <c r="C61" s="10"/>
      <c r="D61" s="20">
        <v>3500</v>
      </c>
      <c r="E61" s="11"/>
    </row>
    <row r="62" spans="1:5" ht="18" customHeight="1">
      <c r="A62" s="12" t="s">
        <v>67</v>
      </c>
      <c r="B62" s="8"/>
      <c r="C62" s="10"/>
      <c r="D62" s="20">
        <v>200</v>
      </c>
      <c r="E62" s="11"/>
    </row>
    <row r="63" spans="1:5" ht="18" customHeight="1">
      <c r="A63" s="22" t="s">
        <v>9</v>
      </c>
      <c r="B63" s="98"/>
      <c r="C63" s="99"/>
      <c r="D63" s="99">
        <f>SUM(D59:D62)</f>
        <v>4900</v>
      </c>
      <c r="E63" s="64"/>
    </row>
    <row r="64" spans="1:5" ht="18" customHeight="1">
      <c r="A64" s="100" t="s">
        <v>45</v>
      </c>
      <c r="B64" s="8"/>
      <c r="C64" s="20"/>
      <c r="D64" s="108">
        <v>0</v>
      </c>
      <c r="E64" s="11" t="s">
        <v>68</v>
      </c>
    </row>
    <row r="65" spans="1:5" ht="18" customHeight="1">
      <c r="A65" s="22" t="s">
        <v>69</v>
      </c>
      <c r="B65" s="8"/>
      <c r="C65" s="20"/>
      <c r="D65" s="99">
        <f>SUM(D63:D64)</f>
        <v>4900</v>
      </c>
      <c r="E65" s="11"/>
    </row>
    <row r="66" spans="1:5" ht="18" customHeight="1">
      <c r="A66" s="7" t="s">
        <v>70</v>
      </c>
      <c r="B66" s="8"/>
      <c r="C66" s="20"/>
      <c r="D66" s="10"/>
      <c r="E66" s="11"/>
    </row>
    <row r="67" spans="1:5" ht="18" customHeight="1">
      <c r="A67" s="12" t="s">
        <v>25</v>
      </c>
      <c r="B67" s="8"/>
      <c r="C67" s="20"/>
      <c r="D67" s="10"/>
      <c r="E67" s="11"/>
    </row>
    <row r="68" spans="1:5" ht="18" customHeight="1">
      <c r="A68" s="12"/>
      <c r="B68" s="8" t="s">
        <v>71</v>
      </c>
      <c r="C68" s="109">
        <v>6</v>
      </c>
      <c r="D68" s="20">
        <f>C68*5</f>
        <v>30</v>
      </c>
      <c r="E68" s="11"/>
    </row>
    <row r="69" spans="1:5" ht="18" customHeight="1">
      <c r="A69" s="12"/>
      <c r="B69" s="8" t="s">
        <v>72</v>
      </c>
      <c r="C69" s="109">
        <v>4</v>
      </c>
      <c r="D69" s="20">
        <f>C69*5</f>
        <v>20</v>
      </c>
      <c r="E69" s="11"/>
    </row>
    <row r="70" spans="1:5" ht="28.5" customHeight="1">
      <c r="A70" s="12"/>
      <c r="B70" s="110" t="s">
        <v>73</v>
      </c>
      <c r="C70" s="109">
        <v>1</v>
      </c>
      <c r="D70" s="20">
        <v>300</v>
      </c>
      <c r="E70" s="11"/>
    </row>
    <row r="71" spans="1:5" ht="18" customHeight="1">
      <c r="A71" s="12"/>
      <c r="B71" s="8" t="s">
        <v>74</v>
      </c>
      <c r="C71" s="109">
        <v>1</v>
      </c>
      <c r="D71" s="20">
        <v>90</v>
      </c>
      <c r="E71" s="11"/>
    </row>
    <row r="72" spans="1:5" ht="18" customHeight="1">
      <c r="A72" s="12" t="s">
        <v>33</v>
      </c>
      <c r="B72" s="8"/>
      <c r="C72" s="20"/>
      <c r="D72" s="10"/>
      <c r="E72" s="11"/>
    </row>
    <row r="73" spans="1:5" ht="13.5" customHeight="1">
      <c r="A73" s="12"/>
      <c r="B73" s="8" t="s">
        <v>75</v>
      </c>
      <c r="C73" s="109">
        <v>1</v>
      </c>
      <c r="D73" s="20">
        <v>500</v>
      </c>
      <c r="E73" s="11"/>
    </row>
    <row r="74" spans="1:5" ht="13.5" customHeight="1">
      <c r="A74" s="12"/>
      <c r="B74" s="8" t="s">
        <v>71</v>
      </c>
      <c r="C74" s="109">
        <v>8</v>
      </c>
      <c r="D74" s="20">
        <f>C74*5</f>
        <v>40</v>
      </c>
      <c r="E74" s="11"/>
    </row>
    <row r="75" spans="1:5" ht="13.5" customHeight="1">
      <c r="A75" s="12"/>
      <c r="B75" s="8" t="s">
        <v>72</v>
      </c>
      <c r="C75" s="109">
        <v>4</v>
      </c>
      <c r="D75" s="20">
        <f>C75*5</f>
        <v>20</v>
      </c>
      <c r="E75" s="11"/>
    </row>
    <row r="76" spans="1:5" ht="13.5" customHeight="1">
      <c r="A76" s="12"/>
      <c r="B76" s="8" t="s">
        <v>76</v>
      </c>
      <c r="C76" s="109">
        <v>1</v>
      </c>
      <c r="D76" s="20">
        <v>900</v>
      </c>
      <c r="E76" s="11"/>
    </row>
    <row r="77" spans="1:5" ht="36.75" customHeight="1">
      <c r="A77" s="12"/>
      <c r="B77" s="110" t="s">
        <v>73</v>
      </c>
      <c r="C77" s="109">
        <v>1</v>
      </c>
      <c r="D77" s="20">
        <v>300</v>
      </c>
      <c r="E77" s="11"/>
    </row>
    <row r="78" spans="1:5" ht="18" customHeight="1">
      <c r="A78" s="12"/>
      <c r="B78" s="8" t="s">
        <v>74</v>
      </c>
      <c r="C78" s="109">
        <v>1</v>
      </c>
      <c r="D78" s="20">
        <v>90</v>
      </c>
      <c r="E78" s="11"/>
    </row>
    <row r="79" spans="1:5" ht="18" customHeight="1">
      <c r="A79" s="12"/>
      <c r="B79" s="8" t="s">
        <v>77</v>
      </c>
      <c r="C79" s="109">
        <v>2</v>
      </c>
      <c r="D79" s="20">
        <v>50</v>
      </c>
      <c r="E79" s="11"/>
    </row>
    <row r="80" spans="1:5" ht="18" customHeight="1">
      <c r="A80" s="12"/>
      <c r="B80" s="8" t="s">
        <v>78</v>
      </c>
      <c r="C80" s="109">
        <v>2</v>
      </c>
      <c r="D80" s="20">
        <v>50</v>
      </c>
      <c r="E80" s="11"/>
    </row>
    <row r="81" spans="1:5" ht="36.75" customHeight="1">
      <c r="A81" s="12"/>
      <c r="B81" s="110" t="s">
        <v>79</v>
      </c>
      <c r="C81" s="109">
        <v>1</v>
      </c>
      <c r="D81" s="20">
        <v>1000</v>
      </c>
      <c r="E81" s="11"/>
    </row>
    <row r="82" spans="1:5" ht="18" customHeight="1">
      <c r="A82" s="12" t="s">
        <v>41</v>
      </c>
      <c r="B82" s="8"/>
      <c r="C82" s="20"/>
      <c r="D82" s="10"/>
      <c r="E82" s="11"/>
    </row>
    <row r="83" spans="1:5" ht="13.5" customHeight="1">
      <c r="A83" s="106"/>
      <c r="B83" s="111" t="s">
        <v>80</v>
      </c>
      <c r="C83" s="109">
        <v>1</v>
      </c>
      <c r="D83" s="20">
        <v>2950</v>
      </c>
      <c r="E83" s="11"/>
    </row>
    <row r="84" spans="1:5" ht="18" customHeight="1">
      <c r="A84" s="12" t="s">
        <v>43</v>
      </c>
      <c r="B84" s="8"/>
      <c r="C84" s="20"/>
      <c r="D84" s="10"/>
      <c r="E84" s="11"/>
    </row>
    <row r="85" spans="1:5" ht="13.5" customHeight="1">
      <c r="A85" s="106"/>
      <c r="B85" s="8" t="s">
        <v>75</v>
      </c>
      <c r="C85" s="109">
        <v>1</v>
      </c>
      <c r="D85" s="20">
        <v>500</v>
      </c>
      <c r="E85" s="11"/>
    </row>
    <row r="86" spans="1:5" ht="13.5" customHeight="1">
      <c r="A86" s="106"/>
      <c r="B86" s="8" t="s">
        <v>71</v>
      </c>
      <c r="C86" s="109">
        <v>2</v>
      </c>
      <c r="D86" s="20">
        <f>C86*5</f>
        <v>10</v>
      </c>
      <c r="E86" s="11"/>
    </row>
    <row r="87" spans="1:5" ht="13.5" customHeight="1">
      <c r="A87" s="106"/>
      <c r="B87" s="8" t="s">
        <v>72</v>
      </c>
      <c r="C87" s="109">
        <v>2</v>
      </c>
      <c r="D87" s="20">
        <f>C87*5</f>
        <v>10</v>
      </c>
      <c r="E87" s="11"/>
    </row>
    <row r="88" spans="1:5" ht="18" customHeight="1">
      <c r="A88" s="106"/>
      <c r="B88" s="8" t="s">
        <v>76</v>
      </c>
      <c r="C88" s="109">
        <v>1</v>
      </c>
      <c r="D88" s="20">
        <v>900</v>
      </c>
      <c r="E88" s="11"/>
    </row>
    <row r="89" spans="1:5" ht="18" customHeight="1">
      <c r="A89" s="106"/>
      <c r="B89" s="8" t="s">
        <v>74</v>
      </c>
      <c r="C89" s="109">
        <v>1</v>
      </c>
      <c r="D89" s="20">
        <v>90</v>
      </c>
      <c r="E89" s="11"/>
    </row>
    <row r="90" spans="1:5" ht="18" customHeight="1">
      <c r="A90" s="106"/>
      <c r="B90" s="8" t="s">
        <v>78</v>
      </c>
      <c r="C90" s="109">
        <v>2</v>
      </c>
      <c r="D90" s="20">
        <v>50</v>
      </c>
      <c r="E90" s="11"/>
    </row>
    <row r="91" spans="1:5" ht="18" customHeight="1">
      <c r="A91" s="22" t="s">
        <v>9</v>
      </c>
      <c r="B91" s="8"/>
      <c r="C91" s="20"/>
      <c r="D91" s="99">
        <f>SUM(D68:D90)</f>
        <v>7900</v>
      </c>
      <c r="E91" s="11"/>
    </row>
    <row r="92" spans="1:5" ht="18" customHeight="1">
      <c r="A92" s="100" t="s">
        <v>45</v>
      </c>
      <c r="B92" s="8"/>
      <c r="C92" s="20"/>
      <c r="D92" s="20">
        <f>D91*0.12</f>
        <v>948</v>
      </c>
      <c r="E92" s="65">
        <v>0.12</v>
      </c>
    </row>
    <row r="93" spans="1:5" ht="18" customHeight="1">
      <c r="A93" s="112" t="s">
        <v>81</v>
      </c>
      <c r="B93" s="113"/>
      <c r="C93" s="114"/>
      <c r="D93" s="115">
        <f>SUM(D91,D92)</f>
        <v>8848</v>
      </c>
      <c r="E93" s="73"/>
    </row>
    <row r="94" spans="1:5" ht="18" customHeight="1">
      <c r="A94" s="116" t="s">
        <v>82</v>
      </c>
      <c r="B94" s="117"/>
      <c r="C94" s="118"/>
      <c r="D94" s="119">
        <f>SUM(D91,D63,D55,D47,D29)</f>
        <v>53302</v>
      </c>
      <c r="E94" s="120"/>
    </row>
    <row r="95" spans="1:5" ht="18" customHeight="1">
      <c r="A95" s="121" t="s">
        <v>83</v>
      </c>
      <c r="B95" s="122"/>
      <c r="C95" s="123"/>
      <c r="D95" s="124">
        <f>SUM(D92,D64,D56,D48,D30)</f>
        <v>5808.24</v>
      </c>
      <c r="E95" s="11" t="s">
        <v>84</v>
      </c>
    </row>
    <row r="96" spans="1:5" ht="18" customHeight="1">
      <c r="A96" s="121" t="s">
        <v>85</v>
      </c>
      <c r="B96" s="122"/>
      <c r="C96" s="125">
        <v>0.03</v>
      </c>
      <c r="D96" s="124">
        <f>C96*'ALL BUT ACCOMS - Table 1 - Tabl'!D21</f>
        <v>2212.5</v>
      </c>
      <c r="E96" s="126" t="s">
        <v>86</v>
      </c>
    </row>
    <row r="97" spans="1:5" ht="18" customHeight="1">
      <c r="A97" s="121" t="s">
        <v>87</v>
      </c>
      <c r="B97" s="122"/>
      <c r="C97" s="127">
        <v>0.1</v>
      </c>
      <c r="D97" s="124">
        <f>'ALL BUT ACCOMS - Table 1 - Tabl'!D21*C97</f>
        <v>7375</v>
      </c>
      <c r="E97" s="128" t="s">
        <v>88</v>
      </c>
    </row>
    <row r="98" spans="1:5" ht="17.25" customHeight="1">
      <c r="A98" s="129" t="s">
        <v>89</v>
      </c>
      <c r="B98" s="130"/>
      <c r="C98" s="131"/>
      <c r="D98" s="132">
        <f>SUM(D94:D97)</f>
        <v>68697.73999999999</v>
      </c>
      <c r="E98" s="133"/>
    </row>
    <row r="99" spans="1:5" ht="18" customHeight="1">
      <c r="A99" s="134"/>
      <c r="B99" s="135"/>
      <c r="C99" s="136"/>
      <c r="D99" s="137">
        <f>'ALL BUT ACCOMS - Table 1 - Tabl'!D21-D98</f>
        <v>5052.260000000009</v>
      </c>
      <c r="E99" s="88" t="s">
        <v>90</v>
      </c>
    </row>
  </sheetData>
  <printOptions/>
  <pageMargins left="0.39370083808898926" right="0.3562992811203003" top="0" bottom="0" header="0" footer="0"/>
  <pageSetup firstPageNumber="1" useFirstPageNumber="1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4.59765625" style="138" customWidth="1"/>
    <col min="2" max="2" width="9.19921875" style="138" customWidth="1"/>
    <col min="3" max="4" width="10.296875" style="138" customWidth="1"/>
    <col min="5" max="5" width="33" style="138" customWidth="1"/>
    <col min="6" max="256" width="10.296875" style="138" customWidth="1"/>
  </cols>
  <sheetData>
    <row r="1" spans="1:5" ht="14.25" customHeight="1">
      <c r="A1" s="139" t="s">
        <v>91</v>
      </c>
      <c r="B1" s="139" t="s">
        <v>1</v>
      </c>
      <c r="C1" s="140" t="s">
        <v>2</v>
      </c>
      <c r="D1" s="139" t="s">
        <v>3</v>
      </c>
      <c r="E1" s="141" t="s">
        <v>4</v>
      </c>
    </row>
    <row r="2" spans="1:5" ht="12.75" customHeight="1">
      <c r="A2" s="142"/>
      <c r="B2" s="143"/>
      <c r="C2" s="144"/>
      <c r="D2" s="143"/>
      <c r="E2" s="143"/>
    </row>
    <row r="3" spans="1:5" ht="12.75" customHeight="1">
      <c r="A3" s="142" t="s">
        <v>92</v>
      </c>
      <c r="B3" s="143"/>
      <c r="C3" s="144"/>
      <c r="D3" s="143"/>
      <c r="E3" s="143"/>
    </row>
    <row r="4" spans="1:5" ht="12.75" customHeight="1">
      <c r="A4" s="145" t="s">
        <v>93</v>
      </c>
      <c r="B4" s="146">
        <v>159</v>
      </c>
      <c r="C4" s="147">
        <v>50</v>
      </c>
      <c r="D4" s="148">
        <f>B4*C4</f>
        <v>7950</v>
      </c>
      <c r="E4" s="143"/>
    </row>
    <row r="5" spans="1:5" ht="12.75" customHeight="1">
      <c r="A5" s="145" t="s">
        <v>94</v>
      </c>
      <c r="B5" s="146">
        <v>159</v>
      </c>
      <c r="C5" s="147">
        <v>100</v>
      </c>
      <c r="D5" s="148">
        <f>B5*C5</f>
        <v>15900</v>
      </c>
      <c r="E5" s="143"/>
    </row>
    <row r="6" spans="1:5" ht="12.75" customHeight="1">
      <c r="A6" s="145" t="s">
        <v>95</v>
      </c>
      <c r="B6" s="146">
        <v>159</v>
      </c>
      <c r="C6" s="149">
        <v>100</v>
      </c>
      <c r="D6" s="148">
        <f>B6*C6</f>
        <v>15900</v>
      </c>
      <c r="E6" s="143"/>
    </row>
    <row r="7" spans="1:5" ht="12.75" customHeight="1">
      <c r="A7" s="145" t="s">
        <v>96</v>
      </c>
      <c r="B7" s="146">
        <v>159</v>
      </c>
      <c r="C7" s="149">
        <v>100</v>
      </c>
      <c r="D7" s="148">
        <f>B7*C7</f>
        <v>15900</v>
      </c>
      <c r="E7" s="143"/>
    </row>
    <row r="8" spans="1:5" ht="12.75" customHeight="1">
      <c r="A8" s="145" t="s">
        <v>97</v>
      </c>
      <c r="B8" s="142"/>
      <c r="C8" s="150">
        <f>SUM(C4:C7)</f>
        <v>350</v>
      </c>
      <c r="D8" s="151">
        <f>SUM(D4:D7)</f>
        <v>55650</v>
      </c>
      <c r="E8" s="152"/>
    </row>
    <row r="9" spans="1:5" ht="12.75" customHeight="1">
      <c r="A9" s="145"/>
      <c r="B9" s="143"/>
      <c r="C9" s="148"/>
      <c r="D9" s="151"/>
      <c r="E9" s="143"/>
    </row>
    <row r="10" spans="1:5" ht="12.75" customHeight="1">
      <c r="A10" s="145" t="s">
        <v>98</v>
      </c>
      <c r="B10" s="153" t="s">
        <v>99</v>
      </c>
      <c r="C10" s="153"/>
      <c r="D10" s="151">
        <v>17293</v>
      </c>
      <c r="E10" s="143"/>
    </row>
    <row r="11" spans="1:5" ht="12.75" customHeight="1">
      <c r="A11" s="145"/>
      <c r="B11" s="143"/>
      <c r="C11" s="148"/>
      <c r="D11" s="151"/>
      <c r="E11" s="143"/>
    </row>
    <row r="12" spans="1:5" ht="49.5" customHeight="1">
      <c r="A12" s="154" t="s">
        <v>100</v>
      </c>
      <c r="B12" s="155"/>
      <c r="C12" s="156"/>
      <c r="D12" s="157">
        <f>SUM(D8:D10)</f>
        <v>72943</v>
      </c>
      <c r="E12" s="158" t="s">
        <v>101</v>
      </c>
    </row>
  </sheetData>
  <mergeCells count="1">
    <mergeCell ref="B10:C10"/>
  </mergeCell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